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Malinak3-2 - Repase a ná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'Malinak3-2 - Repase a nát...'!$C$121:$K$203</definedName>
    <definedName name="_xlnm.Print_Area" localSheetId="1">'Malinak3-2 - Repase a nát...'!$C$4:$J$76,'Malinak3-2 - Repase a nát...'!$C$82:$J$105,'Malinak3-2 - Repase a nát...'!$C$111:$K$203</definedName>
    <definedName name="_xlnm.Print_Titles" localSheetId="1">'Malinak3-2 - Repase a nát...'!$121:$121</definedName>
  </definedNames>
  <calcPr/>
</workbook>
</file>

<file path=xl/calcChain.xml><?xml version="1.0" encoding="utf-8"?>
<calcChain xmlns="http://schemas.openxmlformats.org/spreadsheetml/2006/main">
  <c i="2" l="1" r="P155"/>
  <c r="J35"/>
  <c r="J34"/>
  <c i="1" r="AY95"/>
  <c i="2" r="J33"/>
  <c i="1" r="AX95"/>
  <c i="2" r="BI203"/>
  <c r="BH203"/>
  <c r="BG203"/>
  <c r="BF203"/>
  <c r="T203"/>
  <c r="T202"/>
  <c r="R203"/>
  <c r="R202"/>
  <c r="P203"/>
  <c r="P202"/>
  <c r="BI201"/>
  <c r="BH201"/>
  <c r="BG201"/>
  <c r="BF201"/>
  <c r="T201"/>
  <c r="T200"/>
  <c r="R201"/>
  <c r="R200"/>
  <c r="P201"/>
  <c r="P200"/>
  <c r="BI199"/>
  <c r="BH199"/>
  <c r="BG199"/>
  <c r="BF199"/>
  <c r="T199"/>
  <c r="T198"/>
  <c r="T197"/>
  <c r="R199"/>
  <c r="R198"/>
  <c r="R197"/>
  <c r="P199"/>
  <c r="P198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0"/>
  <c r="J89"/>
  <c r="F89"/>
  <c r="F87"/>
  <c r="E85"/>
  <c r="J16"/>
  <c r="E16"/>
  <c r="F119"/>
  <c r="J15"/>
  <c r="J10"/>
  <c r="J87"/>
  <c i="1" r="L90"/>
  <c r="AM90"/>
  <c r="AM89"/>
  <c r="L89"/>
  <c r="AM87"/>
  <c r="L87"/>
  <c r="L85"/>
  <c r="L84"/>
  <c i="2" r="J196"/>
  <c r="BK186"/>
  <c r="J171"/>
  <c r="J143"/>
  <c r="BK130"/>
  <c r="BK196"/>
  <c r="BK184"/>
  <c r="BK145"/>
  <c r="BK194"/>
  <c r="BK152"/>
  <c r="BK175"/>
  <c r="BK161"/>
  <c r="J137"/>
  <c r="J201"/>
  <c r="J187"/>
  <c r="J175"/>
  <c r="J149"/>
  <c r="BK125"/>
  <c r="BK185"/>
  <c r="J163"/>
  <c r="BK133"/>
  <c r="BK199"/>
  <c r="J145"/>
  <c r="BK195"/>
  <c r="J183"/>
  <c r="BK149"/>
  <c r="J133"/>
  <c r="J203"/>
  <c r="J184"/>
  <c r="BK183"/>
  <c r="J151"/>
  <c r="J135"/>
  <c r="J188"/>
  <c r="BK156"/>
  <c r="J139"/>
  <c i="1" r="AS94"/>
  <c i="2" r="J173"/>
  <c r="BK137"/>
  <c r="BK187"/>
  <c r="BK171"/>
  <c r="BK139"/>
  <c r="J194"/>
  <c r="J154"/>
  <c r="BK203"/>
  <c r="J147"/>
  <c r="J186"/>
  <c r="J199"/>
  <c r="BK147"/>
  <c r="J195"/>
  <c r="J161"/>
  <c r="BK154"/>
  <c r="J130"/>
  <c r="J125"/>
  <c r="BK163"/>
  <c r="J193"/>
  <c r="BK141"/>
  <c r="BK193"/>
  <c r="BK151"/>
  <c r="J156"/>
  <c r="BK188"/>
  <c r="BK143"/>
  <c r="BK201"/>
  <c r="J141"/>
  <c r="J185"/>
  <c r="BK173"/>
  <c r="J152"/>
  <c r="BK135"/>
  <c l="1" r="T132"/>
  <c r="BK132"/>
  <c r="J132"/>
  <c r="J99"/>
  <c r="P132"/>
  <c r="P131"/>
  <c r="P122"/>
  <c i="1" r="AU95"/>
  <c i="2" r="R132"/>
  <c r="BK155"/>
  <c r="J155"/>
  <c r="J100"/>
  <c r="R155"/>
  <c r="T155"/>
  <c r="BK124"/>
  <c r="J124"/>
  <c r="J96"/>
  <c r="BK129"/>
  <c r="J129"/>
  <c r="J97"/>
  <c r="BK198"/>
  <c r="J198"/>
  <c r="J102"/>
  <c r="BK200"/>
  <c r="J200"/>
  <c r="J103"/>
  <c r="BK202"/>
  <c r="J202"/>
  <c r="J104"/>
  <c r="J116"/>
  <c r="BE141"/>
  <c r="BE152"/>
  <c r="BE161"/>
  <c r="BE163"/>
  <c r="BE193"/>
  <c r="BE133"/>
  <c r="BE139"/>
  <c r="BE143"/>
  <c r="BE151"/>
  <c r="BE183"/>
  <c r="BE184"/>
  <c r="BE187"/>
  <c r="BE199"/>
  <c r="BE203"/>
  <c r="F90"/>
  <c r="BE125"/>
  <c r="BE130"/>
  <c r="BE135"/>
  <c r="BE137"/>
  <c r="BE145"/>
  <c r="BE147"/>
  <c r="BE156"/>
  <c r="BE173"/>
  <c r="BE175"/>
  <c r="BE186"/>
  <c r="BE188"/>
  <c r="BE195"/>
  <c r="BE201"/>
  <c r="BE149"/>
  <c r="BE154"/>
  <c r="BE171"/>
  <c r="BE185"/>
  <c r="BE194"/>
  <c r="BE196"/>
  <c r="F33"/>
  <c i="1" r="BB95"/>
  <c r="BB94"/>
  <c r="W31"/>
  <c i="2" r="F32"/>
  <c i="1" r="BA95"/>
  <c r="BA94"/>
  <c r="W30"/>
  <c i="2" r="F35"/>
  <c i="1" r="BD95"/>
  <c r="BD94"/>
  <c r="W33"/>
  <c i="2" r="J32"/>
  <c i="1" r="AW95"/>
  <c i="2" r="F34"/>
  <c i="1" r="BC95"/>
  <c r="BC94"/>
  <c r="AY94"/>
  <c r="AU94"/>
  <c i="2" l="1" r="R131"/>
  <c r="R122"/>
  <c r="T131"/>
  <c r="T122"/>
  <c r="BK123"/>
  <c r="J123"/>
  <c r="J95"/>
  <c r="BK131"/>
  <c r="J131"/>
  <c r="J98"/>
  <c r="BK197"/>
  <c r="J197"/>
  <c r="J101"/>
  <c i="1" r="AW94"/>
  <c r="AK30"/>
  <c r="W32"/>
  <c i="2" r="F31"/>
  <c i="1" r="AZ95"/>
  <c r="AZ94"/>
  <c r="W29"/>
  <c i="2" r="J31"/>
  <c i="1" r="AV95"/>
  <c r="AT95"/>
  <c r="AX94"/>
  <c i="2" l="1" r="BK122"/>
  <c r="J122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<sst xmlns="http://schemas.openxmlformats.org/spreadsheetml/2006/main">
  <si>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</si>
  <si>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</si>
  <si>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</si>
  <si>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</si>
  <si>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{0191e2a4-c144-4123-910a-8593a4aff3af}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</si>
  <si>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</si>
  <si>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</si>
  <si>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</si>
  <si>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</si>
  <si>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</si>
  <si>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</si>
  <si>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</si>
  <si>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</si>
  <si>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</si>
  <si>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Malinak3-2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</si>
  <si>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</si>
  <si>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</si>
  <si>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Repase a nátěry interiérových dveří-2.NP</t>
  </si>
  <si>
    <t>KSO:</t>
  </si>
  <si>
    <t>CC-CZ:</t>
  </si>
  <si>
    <t>Místo:</t>
  </si>
  <si>
    <t>Malinovského náměstí 3,Brno</t>
  </si>
  <si>
    <t>Datum:</t>
  </si>
  <si>
    <t>1. 6. 2024</t>
  </si>
  <si>
    <t>Zadavatel:</t>
  </si>
  <si>
    <t>IČ:</t>
  </si>
  <si>
    <t>MmBrna,OSM,Husova 3,Brno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</si>
  <si>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</si>
  <si>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</si>
  <si>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</si>
  <si>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</si>
  <si>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</si>
  <si>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</si>
  <si>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</si>
  <si>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</si>
  <si>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</si>
  <si>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</si>
  <si>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</si>
  <si>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</si>
  <si>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</si>
  <si>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</si>
  <si>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</si>
  <si>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</si>
  <si>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</si>
  <si>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</si>
  <si>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</si>
  <si>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</si>
  <si>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</si>
  <si>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</si>
  <si>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</si>
  <si>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</si>
  <si>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</si>
  <si>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</si>
  <si>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</si>
  <si>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</si>
  <si>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</si>
  <si>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</si>
  <si>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</si>
  <si>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</si>
  <si>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</si>
  <si>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</si>
  <si>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</si>
  <si>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</si>
  <si>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</si>
  <si>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</si>
  <si>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</si>
  <si>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</si>
  <si>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</si>
  <si>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</si>
  <si>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</si>
  <si>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</si>
  <si>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</si>
  <si>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</si>
  <si>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</si>
  <si>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</si>
  <si>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</si>
  <si>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</si>
  <si>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</si>
  <si>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</si>
  <si>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</si>
  <si>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</si>
  <si>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</si>
  <si>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</si>
  <si>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</si>
  <si>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</si>
  <si>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</si>
  <si>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</si>
  <si>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</si>
  <si>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</si>
  <si>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</si>
  <si>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</si>
  <si>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</si>
  <si>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</si>
  <si>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766 - Konstrukce truhlářské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</si>
  <si>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</si>
  <si>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</si>
  <si>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</si>
  <si>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</si>
  <si>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</si>
  <si>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</si>
  <si>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</si>
  <si>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</si>
  <si>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</si>
  <si>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</si>
  <si>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</si>
  <si>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</si>
  <si>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</si>
  <si>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</si>
  <si>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</si>
  <si>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</si>
  <si>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</si>
  <si>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</si>
  <si>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</si>
  <si>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</si>
  <si>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</si>
  <si>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</si>
  <si>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</si>
  <si>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</si>
  <si>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</si>
  <si>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</si>
  <si>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</si>
  <si>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2024 01</t>
  </si>
  <si>
    <t>4</t>
  </si>
  <si>
    <t>1964570800</t>
  </si>
  <si>
    <t>VV</t>
  </si>
  <si>
    <t>"3,3k.4,12k,13,14"2,0*1,2*(27+1+2+1+1+1)*2</t>
  </si>
  <si>
    <t>"15"(3,85+2,85)*1,2*2</t>
  </si>
  <si>
    <t>Součet</t>
  </si>
  <si>
    <t>998</t>
  </si>
  <si>
    <t>Přesun hmot</t>
  </si>
  <si>
    <t>998018002</t>
  </si>
  <si>
    <t>Přesun hmot pro budovy ruční pro budovy v přes 6 do 12 m</t>
  </si>
  <si>
    <t>t</t>
  </si>
  <si>
    <t>2702667</t>
  </si>
  <si>
    <t>PSV</t>
  </si>
  <si>
    <t>Práce a dodávky PSV</t>
  </si>
  <si>
    <t>766</t>
  </si>
  <si>
    <t>Konstrukce truhlářské</t>
  </si>
  <si>
    <t>3</t>
  </si>
  <si>
    <t>766-pc 3</t>
  </si>
  <si>
    <t xml:space="preserve">2-Oprava dveří a zárubně,80/200cm-repase klik,štítků.. </t>
  </si>
  <si>
    <t>kus</t>
  </si>
  <si>
    <t>16</t>
  </si>
  <si>
    <t>1359283665</t>
  </si>
  <si>
    <t>"2"6</t>
  </si>
  <si>
    <t>766-pc 3a</t>
  </si>
  <si>
    <t>2K-Oprava dveří a zárubně,80/200cm-výměna kování, klik-podobné jako u ostatních, ponechat původní zámek-oprava</t>
  </si>
  <si>
    <t>-1360053663</t>
  </si>
  <si>
    <t>"2k"19</t>
  </si>
  <si>
    <t>5</t>
  </si>
  <si>
    <t>766-pc 4</t>
  </si>
  <si>
    <t xml:space="preserve">3-Oprava dveří a obložkové zárubně,126/247cm-repase klik,štítků.. </t>
  </si>
  <si>
    <t>427690391</t>
  </si>
  <si>
    <t>"3"27</t>
  </si>
  <si>
    <t>6</t>
  </si>
  <si>
    <t>766-pc 4a</t>
  </si>
  <si>
    <t xml:space="preserve">3K-Oprava dveří a obložkové zárubně,126/247cm-výměna kování, klik-podobné jako u ostatních, ponechat původní zámek-oprava </t>
  </si>
  <si>
    <t>1020133583</t>
  </si>
  <si>
    <t>"3K"1</t>
  </si>
  <si>
    <t>7</t>
  </si>
  <si>
    <t>766-pc 5</t>
  </si>
  <si>
    <t xml:space="preserve">4-Oprava dveří a zárubně,145/200cm-repase klik,štítků.. </t>
  </si>
  <si>
    <t>953953864</t>
  </si>
  <si>
    <t>"4"2</t>
  </si>
  <si>
    <t>8</t>
  </si>
  <si>
    <t>766-pc 9</t>
  </si>
  <si>
    <t>7-Výměna dveří, 90/197 cm, oprava zárubně, použít původní kování,klika zámek-oprava</t>
  </si>
  <si>
    <t>1270255343</t>
  </si>
  <si>
    <t>"7"4</t>
  </si>
  <si>
    <t>766-pc 9a</t>
  </si>
  <si>
    <t>7k-Výměna dveří, 90/197 cm, oprava zárubně, výměna kování, klik-podobné jako u ostatních, ponechat původní zámek-oprava</t>
  </si>
  <si>
    <t>736942157</t>
  </si>
  <si>
    <t>"7k"3</t>
  </si>
  <si>
    <t>10</t>
  </si>
  <si>
    <t>766-pc14</t>
  </si>
  <si>
    <t>12K-Oprava dveří a zárubně,135/200cm-výměna kování a kliky-podobné jako u ostatních, použít původní zámek-oprava</t>
  </si>
  <si>
    <t>1827402509</t>
  </si>
  <si>
    <t>"12K"1</t>
  </si>
  <si>
    <t>11</t>
  </si>
  <si>
    <t>766-pc15</t>
  </si>
  <si>
    <t>13-Oprava zárubně,126/247cm</t>
  </si>
  <si>
    <t>-1616215359</t>
  </si>
  <si>
    <t>"13"1</t>
  </si>
  <si>
    <t>766-pc16</t>
  </si>
  <si>
    <t>14- vyměnit kování a kliky-podobné jako u ostatních, použít původní zámek-oprava</t>
  </si>
  <si>
    <t>811389017</t>
  </si>
  <si>
    <t>13</t>
  </si>
  <si>
    <t>766-pc17</t>
  </si>
  <si>
    <t xml:space="preserve">15-Oprava stěny s dveřmi 80/232+87/160cm x2-repase klik,štítků.. </t>
  </si>
  <si>
    <t>-1818579786</t>
  </si>
  <si>
    <t>"15"2</t>
  </si>
  <si>
    <t>14</t>
  </si>
  <si>
    <t>998766202</t>
  </si>
  <si>
    <t>Přesun hmot procentní pro kce truhlářské v objektech v přes 6 do 12 m</t>
  </si>
  <si>
    <t>%</t>
  </si>
  <si>
    <t>1763356042</t>
  </si>
  <si>
    <t>783</t>
  </si>
  <si>
    <t>Dokončovací práce - nátěry</t>
  </si>
  <si>
    <t>15</t>
  </si>
  <si>
    <t>783000103</t>
  </si>
  <si>
    <t>Ochrana podlah nebo vodorovných ploch při provádění nátěrů položením fólie</t>
  </si>
  <si>
    <t>1819745248</t>
  </si>
  <si>
    <t>"2,2k,7,7k"1,5*1,2*(6+19+4+3)*2</t>
  </si>
  <si>
    <t>M</t>
  </si>
  <si>
    <t>28323156</t>
  </si>
  <si>
    <t>fólie pro malířské potřeby zakrývací tl 41µ 4x5m</t>
  </si>
  <si>
    <t>32</t>
  </si>
  <si>
    <t>72878821</t>
  </si>
  <si>
    <t>289,68*1,05 'Přepočtené koeficientem množství</t>
  </si>
  <si>
    <t>17</t>
  </si>
  <si>
    <t>783000111</t>
  </si>
  <si>
    <t>Ochrana svislých ploch při provádění nátěrů olepením páskou nebo fólií</t>
  </si>
  <si>
    <t>m</t>
  </si>
  <si>
    <t>-2064581977</t>
  </si>
  <si>
    <t>"2,2k"(0,9+2,0*2)*2*25</t>
  </si>
  <si>
    <t>"3,3k,13"(1,46+2,47*2)*2*29</t>
  </si>
  <si>
    <t>"4"(1,65+2,0*2)*2*2</t>
  </si>
  <si>
    <t>"7,7k"(1,1+2,0*2)*2*7</t>
  </si>
  <si>
    <t>"12k,14"(1,55+2,0*2)*2*2</t>
  </si>
  <si>
    <t>"15"(2,85+2,35*2+0,87*2)*2</t>
  </si>
  <si>
    <t>18</t>
  </si>
  <si>
    <t>58124838</t>
  </si>
  <si>
    <t>páska maskovací krepová pro malířské potřeby š 50mm</t>
  </si>
  <si>
    <t>-1798940538</t>
  </si>
  <si>
    <t>750,98*1,05 'Přepočtené koeficientem množství</t>
  </si>
  <si>
    <t>19</t>
  </si>
  <si>
    <t>783000201</t>
  </si>
  <si>
    <t>Přemístění dveřních křídel pro zhotovení nátěrů vodorovné do 50 m</t>
  </si>
  <si>
    <t>308689932</t>
  </si>
  <si>
    <t>(6+19+27*2+1*2+2*2+1*2+2)*2</t>
  </si>
  <si>
    <t>20</t>
  </si>
  <si>
    <t>783101203</t>
  </si>
  <si>
    <t>Jemné obroušení podkladu truhlářských konstrukcí před provedením nátěru</t>
  </si>
  <si>
    <t>1853379583</t>
  </si>
  <si>
    <t>"2,2k"0,9*2,1*2*25+(0,9+2,0*2)*0,45*25</t>
  </si>
  <si>
    <t>"3,3k"1,36*2,57*2*28+(1,26+2,47*2)*1,15*28</t>
  </si>
  <si>
    <t>"4"1,55*2,1*2*2</t>
  </si>
  <si>
    <t>"12k"1,45*2,0*2</t>
  </si>
  <si>
    <t>"13"(1,36+2,47*2)*1,15*1</t>
  </si>
  <si>
    <t>"15"(0,9*2,45*2+0,97*1,7*2*2)*2+(0,9+2,0*2)*0,25</t>
  </si>
  <si>
    <t>783106801</t>
  </si>
  <si>
    <t>Odstranění nátěrů z truhlářských konstrukcí obroušením</t>
  </si>
  <si>
    <t>1754836916</t>
  </si>
  <si>
    <t>22</t>
  </si>
  <si>
    <t>783114101</t>
  </si>
  <si>
    <t>Základní jednonásobný nátěr truhlářských konstrukcí</t>
  </si>
  <si>
    <t>1901326814</t>
  </si>
  <si>
    <t>23</t>
  </si>
  <si>
    <t>783117101</t>
  </si>
  <si>
    <t xml:space="preserve">Krycí  nátěr truhlářských konstrukcí-email,lak</t>
  </si>
  <si>
    <t>-91495596</t>
  </si>
  <si>
    <t>24</t>
  </si>
  <si>
    <t>783122101</t>
  </si>
  <si>
    <t>Lokální tmelení truhlářských konstrukcí včetně přebroušení disperzním tmelem plochy do 10%</t>
  </si>
  <si>
    <t>-1083548060</t>
  </si>
  <si>
    <t>25</t>
  </si>
  <si>
    <t>783122131</t>
  </si>
  <si>
    <t>Plošné (plné) tmelení truhlářských konstrukcí včetně přebroušení disperzním tmelem</t>
  </si>
  <si>
    <t>-726581371</t>
  </si>
  <si>
    <t>26</t>
  </si>
  <si>
    <t>783306801</t>
  </si>
  <si>
    <t>Odstranění nátěru ze zámečnických konstrukcí obroušením</t>
  </si>
  <si>
    <t>995124386</t>
  </si>
  <si>
    <t>"4"(1,5+2,1*2)*0,25*2</t>
  </si>
  <si>
    <t>"7,7k"(1,0+2,1*2)*0,25*7</t>
  </si>
  <si>
    <t>"12K"(1,45+2,1*2)*0,25*1</t>
  </si>
  <si>
    <t>27</t>
  </si>
  <si>
    <t>783314201</t>
  </si>
  <si>
    <t>Základní antikorozní jednonásobný syntetický standardní nátěr zámečnických konstrukcí</t>
  </si>
  <si>
    <t>-1920074872</t>
  </si>
  <si>
    <t>28</t>
  </si>
  <si>
    <t>783315101</t>
  </si>
  <si>
    <t>Mezinátěr jednonásobný syntetický standardní zámečnických konstrukcí</t>
  </si>
  <si>
    <t>786031912</t>
  </si>
  <si>
    <t>29</t>
  </si>
  <si>
    <t>783317101</t>
  </si>
  <si>
    <t>Krycí jednonásobný syntetický standardní nátěr zámečnických konstrukcí</t>
  </si>
  <si>
    <t>-1260835202</t>
  </si>
  <si>
    <t>30</t>
  </si>
  <si>
    <t>783322101</t>
  </si>
  <si>
    <t>Tmelení včetně přebroušení zámečnických konstrukcí disperzním tmelem</t>
  </si>
  <si>
    <t>1429013657</t>
  </si>
  <si>
    <t>VRN</t>
  </si>
  <si>
    <t>Vedlejší rozpočtové náklady</t>
  </si>
  <si>
    <t>VRN3</t>
  </si>
  <si>
    <t>Zařízení staveniště</t>
  </si>
  <si>
    <t>31</t>
  </si>
  <si>
    <t>030001000</t>
  </si>
  <si>
    <t>Zařízení staveniště 1%</t>
  </si>
  <si>
    <t>sada</t>
  </si>
  <si>
    <t>CS ÚRS 2023 01</t>
  </si>
  <si>
    <t>1024</t>
  </si>
  <si>
    <t>-1505880232</t>
  </si>
  <si>
    <t>VRN6</t>
  </si>
  <si>
    <t>Územní vlivy</t>
  </si>
  <si>
    <t>062002000</t>
  </si>
  <si>
    <t>Ztížené dopravní podmínky 3%</t>
  </si>
  <si>
    <t>-878265363</t>
  </si>
  <si>
    <t>VRN7</t>
  </si>
  <si>
    <t>Provozní vlivy</t>
  </si>
  <si>
    <t>33</t>
  </si>
  <si>
    <t>073002000</t>
  </si>
  <si>
    <t>Ztížený pohyb vozidel v centrech měst 1,0%</t>
  </si>
  <si>
    <t>-773930700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</si>
</sst>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31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50</v>
      </c>
      <c r="AI60" s="39"/>
      <c r="AJ60" s="39"/>
      <c r="AK60" s="39"/>
      <c r="AL60" s="39"/>
      <c r="AM60" s="56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53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50</v>
      </c>
      <c r="AI75" s="39"/>
      <c r="AJ75" s="39"/>
      <c r="AK75" s="39"/>
      <c r="AL75" s="39"/>
      <c r="AM75" s="56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Malinak3-2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Repase a nátěry interiérových dveří-2.NP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Malinovského náměstí 3,Brno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1. 6. 2024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MmBrna,OSM,Husova 3,Brno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Radka Volková</v>
      </c>
      <c r="AN89" s="4"/>
      <c r="AO89" s="4"/>
      <c r="AP89" s="4"/>
      <c r="AQ89" s="36"/>
      <c r="AR89" s="37"/>
      <c r="AS89" s="69" t="s">
        <v>55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Radka Volková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56</v>
      </c>
      <c r="D92" s="78"/>
      <c r="E92" s="78"/>
      <c r="F92" s="78"/>
      <c r="G92" s="78"/>
      <c r="H92" s="79"/>
      <c r="I92" s="80" t="s">
        <v>57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58</v>
      </c>
      <c r="AH92" s="78"/>
      <c r="AI92" s="78"/>
      <c r="AJ92" s="78"/>
      <c r="AK92" s="78"/>
      <c r="AL92" s="78"/>
      <c r="AM92" s="78"/>
      <c r="AN92" s="80" t="s">
        <v>59</v>
      </c>
      <c r="AO92" s="78"/>
      <c r="AP92" s="82"/>
      <c r="AQ92" s="83" t="s">
        <v>60</v>
      </c>
      <c r="AR92" s="37"/>
      <c r="AS92" s="84" t="s">
        <v>61</v>
      </c>
      <c r="AT92" s="85" t="s">
        <v>62</v>
      </c>
      <c r="AU92" s="85" t="s">
        <v>63</v>
      </c>
      <c r="AV92" s="85" t="s">
        <v>64</v>
      </c>
      <c r="AW92" s="85" t="s">
        <v>65</v>
      </c>
      <c r="AX92" s="85" t="s">
        <v>66</v>
      </c>
      <c r="AY92" s="85" t="s">
        <v>67</v>
      </c>
      <c r="AZ92" s="85" t="s">
        <v>68</v>
      </c>
      <c r="BA92" s="85" t="s">
        <v>69</v>
      </c>
      <c r="BB92" s="85" t="s">
        <v>70</v>
      </c>
      <c r="BC92" s="85" t="s">
        <v>71</v>
      </c>
      <c r="BD92" s="86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73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74</v>
      </c>
      <c r="BT94" s="100" t="s">
        <v>75</v>
      </c>
      <c r="BV94" s="100" t="s">
        <v>76</v>
      </c>
      <c r="BW94" s="100" t="s">
        <v>4</v>
      </c>
      <c r="BX94" s="100" t="s">
        <v>77</v>
      </c>
      <c r="CL94" s="100" t="s">
        <v>1</v>
      </c>
    </row>
    <row r="95" s="7" customFormat="1" ht="24.75" customHeight="1">
      <c r="A95" s="101" t="s">
        <v>78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'Malinak3-2 - Repase a nát...'!J28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79</v>
      </c>
      <c r="AR95" s="102"/>
      <c r="AS95" s="108">
        <v>0</v>
      </c>
      <c r="AT95" s="109">
        <f>ROUND(SUM(AV95:AW95),2)</f>
        <v>0</v>
      </c>
      <c r="AU95" s="110">
        <f>'Malinak3-2 - Repase a nát...'!P122</f>
        <v>0</v>
      </c>
      <c r="AV95" s="109">
        <f>'Malinak3-2 - Repase a nát...'!J31</f>
        <v>0</v>
      </c>
      <c r="AW95" s="109">
        <f>'Malinak3-2 - Repase a nát...'!J32</f>
        <v>0</v>
      </c>
      <c r="AX95" s="109">
        <f>'Malinak3-2 - Repase a nát...'!J33</f>
        <v>0</v>
      </c>
      <c r="AY95" s="109">
        <f>'Malinak3-2 - Repase a nát...'!J34</f>
        <v>0</v>
      </c>
      <c r="AZ95" s="109">
        <f>'Malinak3-2 - Repase a nát...'!F31</f>
        <v>0</v>
      </c>
      <c r="BA95" s="109">
        <f>'Malinak3-2 - Repase a nát...'!F32</f>
        <v>0</v>
      </c>
      <c r="BB95" s="109">
        <f>'Malinak3-2 - Repase a nát...'!F33</f>
        <v>0</v>
      </c>
      <c r="BC95" s="109">
        <f>'Malinak3-2 - Repase a nát...'!F34</f>
        <v>0</v>
      </c>
      <c r="BD95" s="111">
        <f>'Malinak3-2 - Repase a nát...'!F35</f>
        <v>0</v>
      </c>
      <c r="BE95" s="7"/>
      <c r="BT95" s="112" t="s">
        <v>80</v>
      </c>
      <c r="BU95" s="112" t="s">
        <v>81</v>
      </c>
      <c r="BV95" s="112" t="s">
        <v>76</v>
      </c>
      <c r="BW95" s="112" t="s">
        <v>4</v>
      </c>
      <c r="BX95" s="112" t="s">
        <v>77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Malinak3-2 - Repase a ná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83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1. 6. 2024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31</v>
      </c>
      <c r="F19" s="36"/>
      <c r="G19" s="36"/>
      <c r="H19" s="36"/>
      <c r="I19" s="30" t="s">
        <v>27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31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34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35</v>
      </c>
      <c r="E28" s="36"/>
      <c r="F28" s="36"/>
      <c r="G28" s="36"/>
      <c r="H28" s="36"/>
      <c r="I28" s="36"/>
      <c r="J28" s="94">
        <f>ROUND(J122,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37</v>
      </c>
      <c r="G30" s="36"/>
      <c r="H30" s="36"/>
      <c r="I30" s="41" t="s">
        <v>36</v>
      </c>
      <c r="J30" s="41" t="s">
        <v>38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39</v>
      </c>
      <c r="E31" s="30" t="s">
        <v>40</v>
      </c>
      <c r="F31" s="119">
        <f>ROUND((SUM(BE122:BE203)),  2)</f>
        <v>0</v>
      </c>
      <c r="G31" s="36"/>
      <c r="H31" s="36"/>
      <c r="I31" s="120">
        <v>0.20999999999999999</v>
      </c>
      <c r="J31" s="119">
        <f>ROUND(((SUM(BE122:BE203))*I31),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41</v>
      </c>
      <c r="F32" s="119">
        <f>ROUND((SUM(BF122:BF203)),  2)</f>
        <v>0</v>
      </c>
      <c r="G32" s="36"/>
      <c r="H32" s="36"/>
      <c r="I32" s="120">
        <v>0.12</v>
      </c>
      <c r="J32" s="119">
        <f>ROUND(((SUM(BF122:BF203))*I32),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42</v>
      </c>
      <c r="F33" s="119">
        <f>ROUND((SUM(BG122:BG203)),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43</v>
      </c>
      <c r="F34" s="119">
        <f>ROUND((SUM(BH122:BH203)),  2)</f>
        <v>0</v>
      </c>
      <c r="G34" s="36"/>
      <c r="H34" s="36"/>
      <c r="I34" s="120">
        <v>0.12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44</v>
      </c>
      <c r="F35" s="119">
        <f>ROUND((SUM(BI122:BI203)),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45</v>
      </c>
      <c r="E37" s="79"/>
      <c r="F37" s="79"/>
      <c r="G37" s="123" t="s">
        <v>46</v>
      </c>
      <c r="H37" s="124" t="s">
        <v>47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27" t="s">
        <v>51</v>
      </c>
      <c r="G61" s="56" t="s">
        <v>50</v>
      </c>
      <c r="H61" s="39"/>
      <c r="I61" s="39"/>
      <c r="J61" s="128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27" t="s">
        <v>51</v>
      </c>
      <c r="G76" s="56" t="s">
        <v>50</v>
      </c>
      <c r="H76" s="39"/>
      <c r="I76" s="39"/>
      <c r="J76" s="128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84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Repase a nátěry interiérových dveří-2.NP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Malinovského náměstí 3,Brno</v>
      </c>
      <c r="G87" s="36"/>
      <c r="H87" s="36"/>
      <c r="I87" s="30" t="s">
        <v>22</v>
      </c>
      <c r="J87" s="67" t="str">
        <f>IF(J10="","",J10)</f>
        <v>1. 6. 2024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>MmBrna,OSM,Husova 3,Brno</v>
      </c>
      <c r="G89" s="36"/>
      <c r="H89" s="36"/>
      <c r="I89" s="30" t="s">
        <v>30</v>
      </c>
      <c r="J89" s="34" t="str">
        <f>E19</f>
        <v>Radka Volková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>Radka Volková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85</v>
      </c>
      <c r="D92" s="121"/>
      <c r="E92" s="121"/>
      <c r="F92" s="121"/>
      <c r="G92" s="121"/>
      <c r="H92" s="121"/>
      <c r="I92" s="121"/>
      <c r="J92" s="130" t="s">
        <v>86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87</v>
      </c>
      <c r="D94" s="36"/>
      <c r="E94" s="36"/>
      <c r="F94" s="36"/>
      <c r="G94" s="36"/>
      <c r="H94" s="36"/>
      <c r="I94" s="36"/>
      <c r="J94" s="94">
        <f>J122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88</v>
      </c>
    </row>
    <row r="95" s="9" customFormat="1" ht="24.96" customHeight="1">
      <c r="A95" s="9"/>
      <c r="B95" s="132"/>
      <c r="C95" s="9"/>
      <c r="D95" s="133" t="s">
        <v>89</v>
      </c>
      <c r="E95" s="134"/>
      <c r="F95" s="134"/>
      <c r="G95" s="134"/>
      <c r="H95" s="134"/>
      <c r="I95" s="134"/>
      <c r="J95" s="135">
        <f>J123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90</v>
      </c>
      <c r="E96" s="138"/>
      <c r="F96" s="138"/>
      <c r="G96" s="138"/>
      <c r="H96" s="138"/>
      <c r="I96" s="138"/>
      <c r="J96" s="139">
        <f>J124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91</v>
      </c>
      <c r="E97" s="138"/>
      <c r="F97" s="138"/>
      <c r="G97" s="138"/>
      <c r="H97" s="138"/>
      <c r="I97" s="138"/>
      <c r="J97" s="139">
        <f>J129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32"/>
      <c r="C98" s="9"/>
      <c r="D98" s="133" t="s">
        <v>92</v>
      </c>
      <c r="E98" s="134"/>
      <c r="F98" s="134"/>
      <c r="G98" s="134"/>
      <c r="H98" s="134"/>
      <c r="I98" s="134"/>
      <c r="J98" s="135">
        <f>J131</f>
        <v>0</v>
      </c>
      <c r="K98" s="9"/>
      <c r="L98" s="13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36"/>
      <c r="C99" s="10"/>
      <c r="D99" s="137" t="s">
        <v>93</v>
      </c>
      <c r="E99" s="138"/>
      <c r="F99" s="138"/>
      <c r="G99" s="138"/>
      <c r="H99" s="138"/>
      <c r="I99" s="138"/>
      <c r="J99" s="139">
        <f>J132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94</v>
      </c>
      <c r="E100" s="138"/>
      <c r="F100" s="138"/>
      <c r="G100" s="138"/>
      <c r="H100" s="138"/>
      <c r="I100" s="138"/>
      <c r="J100" s="139">
        <f>J155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2"/>
      <c r="C101" s="9"/>
      <c r="D101" s="133" t="s">
        <v>95</v>
      </c>
      <c r="E101" s="134"/>
      <c r="F101" s="134"/>
      <c r="G101" s="134"/>
      <c r="H101" s="134"/>
      <c r="I101" s="134"/>
      <c r="J101" s="135">
        <f>J197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6"/>
      <c r="C102" s="10"/>
      <c r="D102" s="137" t="s">
        <v>96</v>
      </c>
      <c r="E102" s="138"/>
      <c r="F102" s="138"/>
      <c r="G102" s="138"/>
      <c r="H102" s="138"/>
      <c r="I102" s="138"/>
      <c r="J102" s="139">
        <f>J198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97</v>
      </c>
      <c r="E103" s="138"/>
      <c r="F103" s="138"/>
      <c r="G103" s="138"/>
      <c r="H103" s="138"/>
      <c r="I103" s="138"/>
      <c r="J103" s="139">
        <f>J200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98</v>
      </c>
      <c r="E104" s="138"/>
      <c r="F104" s="138"/>
      <c r="G104" s="138"/>
      <c r="H104" s="138"/>
      <c r="I104" s="138"/>
      <c r="J104" s="139">
        <f>J202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99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E7</f>
        <v>Repase a nátěry interiérových dveří-2.NP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F10</f>
        <v>Malinovského náměstí 3,Brno</v>
      </c>
      <c r="G116" s="36"/>
      <c r="H116" s="36"/>
      <c r="I116" s="30" t="s">
        <v>22</v>
      </c>
      <c r="J116" s="67" t="str">
        <f>IF(J10="","",J10)</f>
        <v>1. 6. 2024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E13</f>
        <v>MmBrna,OSM,Husova 3,Brno</v>
      </c>
      <c r="G118" s="36"/>
      <c r="H118" s="36"/>
      <c r="I118" s="30" t="s">
        <v>30</v>
      </c>
      <c r="J118" s="34" t="str">
        <f>E19</f>
        <v>Radka Volková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IF(E16="","",E16)</f>
        <v>Vyplň údaj</v>
      </c>
      <c r="G119" s="36"/>
      <c r="H119" s="36"/>
      <c r="I119" s="30" t="s">
        <v>33</v>
      </c>
      <c r="J119" s="34" t="str">
        <f>E22</f>
        <v>Radka Volková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40"/>
      <c r="B121" s="141"/>
      <c r="C121" s="142" t="s">
        <v>100</v>
      </c>
      <c r="D121" s="143" t="s">
        <v>60</v>
      </c>
      <c r="E121" s="143" t="s">
        <v>56</v>
      </c>
      <c r="F121" s="143" t="s">
        <v>57</v>
      </c>
      <c r="G121" s="143" t="s">
        <v>101</v>
      </c>
      <c r="H121" s="143" t="s">
        <v>102</v>
      </c>
      <c r="I121" s="143" t="s">
        <v>103</v>
      </c>
      <c r="J121" s="143" t="s">
        <v>86</v>
      </c>
      <c r="K121" s="144" t="s">
        <v>104</v>
      </c>
      <c r="L121" s="145"/>
      <c r="M121" s="84" t="s">
        <v>1</v>
      </c>
      <c r="N121" s="85" t="s">
        <v>39</v>
      </c>
      <c r="O121" s="85" t="s">
        <v>105</v>
      </c>
      <c r="P121" s="85" t="s">
        <v>106</v>
      </c>
      <c r="Q121" s="85" t="s">
        <v>107</v>
      </c>
      <c r="R121" s="85" t="s">
        <v>108</v>
      </c>
      <c r="S121" s="85" t="s">
        <v>109</v>
      </c>
      <c r="T121" s="86" t="s">
        <v>110</v>
      </c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</row>
    <row r="122" s="2" customFormat="1" ht="22.8" customHeight="1">
      <c r="A122" s="36"/>
      <c r="B122" s="37"/>
      <c r="C122" s="91" t="s">
        <v>111</v>
      </c>
      <c r="D122" s="36"/>
      <c r="E122" s="36"/>
      <c r="F122" s="36"/>
      <c r="G122" s="36"/>
      <c r="H122" s="36"/>
      <c r="I122" s="36"/>
      <c r="J122" s="146">
        <f>BK122</f>
        <v>0</v>
      </c>
      <c r="K122" s="36"/>
      <c r="L122" s="37"/>
      <c r="M122" s="87"/>
      <c r="N122" s="71"/>
      <c r="O122" s="88"/>
      <c r="P122" s="147">
        <f>P123+P131+P197</f>
        <v>0</v>
      </c>
      <c r="Q122" s="88"/>
      <c r="R122" s="147">
        <f>R123+R131+R197</f>
        <v>0.77416353999999998</v>
      </c>
      <c r="S122" s="88"/>
      <c r="T122" s="148">
        <f>T123+T131+T197</f>
        <v>0.34621980000000002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74</v>
      </c>
      <c r="AU122" s="17" t="s">
        <v>88</v>
      </c>
      <c r="BK122" s="149">
        <f>BK123+BK131+BK197</f>
        <v>0</v>
      </c>
    </row>
    <row r="123" s="12" customFormat="1" ht="25.92" customHeight="1">
      <c r="A123" s="12"/>
      <c r="B123" s="150"/>
      <c r="C123" s="12"/>
      <c r="D123" s="151" t="s">
        <v>74</v>
      </c>
      <c r="E123" s="152" t="s">
        <v>112</v>
      </c>
      <c r="F123" s="152" t="s">
        <v>113</v>
      </c>
      <c r="G123" s="12"/>
      <c r="H123" s="12"/>
      <c r="I123" s="153"/>
      <c r="J123" s="154">
        <f>BK123</f>
        <v>0</v>
      </c>
      <c r="K123" s="12"/>
      <c r="L123" s="150"/>
      <c r="M123" s="155"/>
      <c r="N123" s="156"/>
      <c r="O123" s="156"/>
      <c r="P123" s="157">
        <f>P124+P129</f>
        <v>0</v>
      </c>
      <c r="Q123" s="156"/>
      <c r="R123" s="157">
        <f>R124+R129</f>
        <v>0.033151199999999999</v>
      </c>
      <c r="S123" s="156"/>
      <c r="T123" s="158">
        <f>T124+T129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80</v>
      </c>
      <c r="AT123" s="159" t="s">
        <v>74</v>
      </c>
      <c r="AU123" s="159" t="s">
        <v>75</v>
      </c>
      <c r="AY123" s="151" t="s">
        <v>114</v>
      </c>
      <c r="BK123" s="160">
        <f>BK124+BK129</f>
        <v>0</v>
      </c>
    </row>
    <row r="124" s="12" customFormat="1" ht="22.8" customHeight="1">
      <c r="A124" s="12"/>
      <c r="B124" s="150"/>
      <c r="C124" s="12"/>
      <c r="D124" s="151" t="s">
        <v>74</v>
      </c>
      <c r="E124" s="161" t="s">
        <v>115</v>
      </c>
      <c r="F124" s="161" t="s">
        <v>116</v>
      </c>
      <c r="G124" s="12"/>
      <c r="H124" s="12"/>
      <c r="I124" s="153"/>
      <c r="J124" s="162">
        <f>BK124</f>
        <v>0</v>
      </c>
      <c r="K124" s="12"/>
      <c r="L124" s="150"/>
      <c r="M124" s="155"/>
      <c r="N124" s="156"/>
      <c r="O124" s="156"/>
      <c r="P124" s="157">
        <f>SUM(P125:P128)</f>
        <v>0</v>
      </c>
      <c r="Q124" s="156"/>
      <c r="R124" s="157">
        <f>SUM(R125:R128)</f>
        <v>0.033151199999999999</v>
      </c>
      <c r="S124" s="156"/>
      <c r="T124" s="158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1" t="s">
        <v>80</v>
      </c>
      <c r="AT124" s="159" t="s">
        <v>74</v>
      </c>
      <c r="AU124" s="159" t="s">
        <v>80</v>
      </c>
      <c r="AY124" s="151" t="s">
        <v>114</v>
      </c>
      <c r="BK124" s="160">
        <f>SUM(BK125:BK128)</f>
        <v>0</v>
      </c>
    </row>
    <row r="125" s="2" customFormat="1" ht="33" customHeight="1">
      <c r="A125" s="36"/>
      <c r="B125" s="163"/>
      <c r="C125" s="164" t="s">
        <v>80</v>
      </c>
      <c r="D125" s="164" t="s">
        <v>117</v>
      </c>
      <c r="E125" s="165" t="s">
        <v>118</v>
      </c>
      <c r="F125" s="166" t="s">
        <v>119</v>
      </c>
      <c r="G125" s="167" t="s">
        <v>120</v>
      </c>
      <c r="H125" s="168">
        <v>174.47999999999999</v>
      </c>
      <c r="I125" s="169"/>
      <c r="J125" s="170">
        <f>ROUND(I125*H125,2)</f>
        <v>0</v>
      </c>
      <c r="K125" s="166" t="s">
        <v>121</v>
      </c>
      <c r="L125" s="37"/>
      <c r="M125" s="171" t="s">
        <v>1</v>
      </c>
      <c r="N125" s="172" t="s">
        <v>40</v>
      </c>
      <c r="O125" s="75"/>
      <c r="P125" s="173">
        <f>O125*H125</f>
        <v>0</v>
      </c>
      <c r="Q125" s="173">
        <v>0.00019000000000000001</v>
      </c>
      <c r="R125" s="173">
        <f>Q125*H125</f>
        <v>0.033151199999999999</v>
      </c>
      <c r="S125" s="173">
        <v>0</v>
      </c>
      <c r="T125" s="17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5" t="s">
        <v>122</v>
      </c>
      <c r="AT125" s="175" t="s">
        <v>117</v>
      </c>
      <c r="AU125" s="175" t="s">
        <v>82</v>
      </c>
      <c r="AY125" s="17" t="s">
        <v>114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7" t="s">
        <v>80</v>
      </c>
      <c r="BK125" s="176">
        <f>ROUND(I125*H125,2)</f>
        <v>0</v>
      </c>
      <c r="BL125" s="17" t="s">
        <v>122</v>
      </c>
      <c r="BM125" s="175" t="s">
        <v>123</v>
      </c>
    </row>
    <row r="126" s="13" customFormat="1">
      <c r="A126" s="13"/>
      <c r="B126" s="177"/>
      <c r="C126" s="13"/>
      <c r="D126" s="178" t="s">
        <v>124</v>
      </c>
      <c r="E126" s="179" t="s">
        <v>1</v>
      </c>
      <c r="F126" s="180" t="s">
        <v>125</v>
      </c>
      <c r="G126" s="13"/>
      <c r="H126" s="181">
        <v>158.40000000000001</v>
      </c>
      <c r="I126" s="182"/>
      <c r="J126" s="13"/>
      <c r="K126" s="13"/>
      <c r="L126" s="177"/>
      <c r="M126" s="183"/>
      <c r="N126" s="184"/>
      <c r="O126" s="184"/>
      <c r="P126" s="184"/>
      <c r="Q126" s="184"/>
      <c r="R126" s="184"/>
      <c r="S126" s="184"/>
      <c r="T126" s="18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9" t="s">
        <v>124</v>
      </c>
      <c r="AU126" s="179" t="s">
        <v>82</v>
      </c>
      <c r="AV126" s="13" t="s">
        <v>82</v>
      </c>
      <c r="AW126" s="13" t="s">
        <v>32</v>
      </c>
      <c r="AX126" s="13" t="s">
        <v>75</v>
      </c>
      <c r="AY126" s="179" t="s">
        <v>114</v>
      </c>
    </row>
    <row r="127" s="13" customFormat="1">
      <c r="A127" s="13"/>
      <c r="B127" s="177"/>
      <c r="C127" s="13"/>
      <c r="D127" s="178" t="s">
        <v>124</v>
      </c>
      <c r="E127" s="179" t="s">
        <v>1</v>
      </c>
      <c r="F127" s="180" t="s">
        <v>126</v>
      </c>
      <c r="G127" s="13"/>
      <c r="H127" s="181">
        <v>16.079999999999998</v>
      </c>
      <c r="I127" s="182"/>
      <c r="J127" s="13"/>
      <c r="K127" s="13"/>
      <c r="L127" s="177"/>
      <c r="M127" s="183"/>
      <c r="N127" s="184"/>
      <c r="O127" s="184"/>
      <c r="P127" s="184"/>
      <c r="Q127" s="184"/>
      <c r="R127" s="184"/>
      <c r="S127" s="184"/>
      <c r="T127" s="18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79" t="s">
        <v>124</v>
      </c>
      <c r="AU127" s="179" t="s">
        <v>82</v>
      </c>
      <c r="AV127" s="13" t="s">
        <v>82</v>
      </c>
      <c r="AW127" s="13" t="s">
        <v>32</v>
      </c>
      <c r="AX127" s="13" t="s">
        <v>75</v>
      </c>
      <c r="AY127" s="179" t="s">
        <v>114</v>
      </c>
    </row>
    <row r="128" s="14" customFormat="1">
      <c r="A128" s="14"/>
      <c r="B128" s="186"/>
      <c r="C128" s="14"/>
      <c r="D128" s="178" t="s">
        <v>124</v>
      </c>
      <c r="E128" s="187" t="s">
        <v>1</v>
      </c>
      <c r="F128" s="188" t="s">
        <v>127</v>
      </c>
      <c r="G128" s="14"/>
      <c r="H128" s="189">
        <v>174.48000000000002</v>
      </c>
      <c r="I128" s="190"/>
      <c r="J128" s="14"/>
      <c r="K128" s="14"/>
      <c r="L128" s="186"/>
      <c r="M128" s="191"/>
      <c r="N128" s="192"/>
      <c r="O128" s="192"/>
      <c r="P128" s="192"/>
      <c r="Q128" s="192"/>
      <c r="R128" s="192"/>
      <c r="S128" s="192"/>
      <c r="T128" s="19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87" t="s">
        <v>124</v>
      </c>
      <c r="AU128" s="187" t="s">
        <v>82</v>
      </c>
      <c r="AV128" s="14" t="s">
        <v>122</v>
      </c>
      <c r="AW128" s="14" t="s">
        <v>32</v>
      </c>
      <c r="AX128" s="14" t="s">
        <v>80</v>
      </c>
      <c r="AY128" s="187" t="s">
        <v>114</v>
      </c>
    </row>
    <row r="129" s="12" customFormat="1" ht="22.8" customHeight="1">
      <c r="A129" s="12"/>
      <c r="B129" s="150"/>
      <c r="C129" s="12"/>
      <c r="D129" s="151" t="s">
        <v>74</v>
      </c>
      <c r="E129" s="161" t="s">
        <v>128</v>
      </c>
      <c r="F129" s="161" t="s">
        <v>129</v>
      </c>
      <c r="G129" s="12"/>
      <c r="H129" s="12"/>
      <c r="I129" s="153"/>
      <c r="J129" s="162">
        <f>BK129</f>
        <v>0</v>
      </c>
      <c r="K129" s="12"/>
      <c r="L129" s="150"/>
      <c r="M129" s="155"/>
      <c r="N129" s="156"/>
      <c r="O129" s="156"/>
      <c r="P129" s="157">
        <f>P130</f>
        <v>0</v>
      </c>
      <c r="Q129" s="156"/>
      <c r="R129" s="157">
        <f>R130</f>
        <v>0</v>
      </c>
      <c r="S129" s="156"/>
      <c r="T129" s="158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1" t="s">
        <v>80</v>
      </c>
      <c r="AT129" s="159" t="s">
        <v>74</v>
      </c>
      <c r="AU129" s="159" t="s">
        <v>80</v>
      </c>
      <c r="AY129" s="151" t="s">
        <v>114</v>
      </c>
      <c r="BK129" s="160">
        <f>BK130</f>
        <v>0</v>
      </c>
    </row>
    <row r="130" s="2" customFormat="1" ht="24.15" customHeight="1">
      <c r="A130" s="36"/>
      <c r="B130" s="163"/>
      <c r="C130" s="164" t="s">
        <v>82</v>
      </c>
      <c r="D130" s="164" t="s">
        <v>117</v>
      </c>
      <c r="E130" s="165" t="s">
        <v>130</v>
      </c>
      <c r="F130" s="166" t="s">
        <v>131</v>
      </c>
      <c r="G130" s="167" t="s">
        <v>132</v>
      </c>
      <c r="H130" s="168">
        <v>0.033000000000000002</v>
      </c>
      <c r="I130" s="169"/>
      <c r="J130" s="170">
        <f>ROUND(I130*H130,2)</f>
        <v>0</v>
      </c>
      <c r="K130" s="166" t="s">
        <v>121</v>
      </c>
      <c r="L130" s="37"/>
      <c r="M130" s="171" t="s">
        <v>1</v>
      </c>
      <c r="N130" s="172" t="s">
        <v>40</v>
      </c>
      <c r="O130" s="75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5" t="s">
        <v>122</v>
      </c>
      <c r="AT130" s="175" t="s">
        <v>117</v>
      </c>
      <c r="AU130" s="175" t="s">
        <v>82</v>
      </c>
      <c r="AY130" s="17" t="s">
        <v>114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7" t="s">
        <v>80</v>
      </c>
      <c r="BK130" s="176">
        <f>ROUND(I130*H130,2)</f>
        <v>0</v>
      </c>
      <c r="BL130" s="17" t="s">
        <v>122</v>
      </c>
      <c r="BM130" s="175" t="s">
        <v>133</v>
      </c>
    </row>
    <row r="131" s="12" customFormat="1" ht="25.92" customHeight="1">
      <c r="A131" s="12"/>
      <c r="B131" s="150"/>
      <c r="C131" s="12"/>
      <c r="D131" s="151" t="s">
        <v>74</v>
      </c>
      <c r="E131" s="152" t="s">
        <v>134</v>
      </c>
      <c r="F131" s="152" t="s">
        <v>135</v>
      </c>
      <c r="G131" s="12"/>
      <c r="H131" s="12"/>
      <c r="I131" s="153"/>
      <c r="J131" s="154">
        <f>BK131</f>
        <v>0</v>
      </c>
      <c r="K131" s="12"/>
      <c r="L131" s="150"/>
      <c r="M131" s="155"/>
      <c r="N131" s="156"/>
      <c r="O131" s="156"/>
      <c r="P131" s="157">
        <f>P132+P155</f>
        <v>0</v>
      </c>
      <c r="Q131" s="156"/>
      <c r="R131" s="157">
        <f>R132+R155</f>
        <v>0.74101233999999994</v>
      </c>
      <c r="S131" s="156"/>
      <c r="T131" s="158">
        <f>T132+T155</f>
        <v>0.34621980000000002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1" t="s">
        <v>82</v>
      </c>
      <c r="AT131" s="159" t="s">
        <v>74</v>
      </c>
      <c r="AU131" s="159" t="s">
        <v>75</v>
      </c>
      <c r="AY131" s="151" t="s">
        <v>114</v>
      </c>
      <c r="BK131" s="160">
        <f>BK132+BK155</f>
        <v>0</v>
      </c>
    </row>
    <row r="132" s="12" customFormat="1" ht="22.8" customHeight="1">
      <c r="A132" s="12"/>
      <c r="B132" s="150"/>
      <c r="C132" s="12"/>
      <c r="D132" s="151" t="s">
        <v>74</v>
      </c>
      <c r="E132" s="161" t="s">
        <v>136</v>
      </c>
      <c r="F132" s="161" t="s">
        <v>137</v>
      </c>
      <c r="G132" s="12"/>
      <c r="H132" s="12"/>
      <c r="I132" s="153"/>
      <c r="J132" s="162">
        <f>BK132</f>
        <v>0</v>
      </c>
      <c r="K132" s="12"/>
      <c r="L132" s="150"/>
      <c r="M132" s="155"/>
      <c r="N132" s="156"/>
      <c r="O132" s="156"/>
      <c r="P132" s="157">
        <f>SUM(P133:P154)</f>
        <v>0</v>
      </c>
      <c r="Q132" s="156"/>
      <c r="R132" s="157">
        <f>SUM(R133:R154)</f>
        <v>0.315</v>
      </c>
      <c r="S132" s="156"/>
      <c r="T132" s="158">
        <f>SUM(T133:T154)</f>
        <v>0.315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1" t="s">
        <v>82</v>
      </c>
      <c r="AT132" s="159" t="s">
        <v>74</v>
      </c>
      <c r="AU132" s="159" t="s">
        <v>80</v>
      </c>
      <c r="AY132" s="151" t="s">
        <v>114</v>
      </c>
      <c r="BK132" s="160">
        <f>SUM(BK133:BK154)</f>
        <v>0</v>
      </c>
    </row>
    <row r="133" s="2" customFormat="1" ht="21.75" customHeight="1">
      <c r="A133" s="36"/>
      <c r="B133" s="163"/>
      <c r="C133" s="164" t="s">
        <v>138</v>
      </c>
      <c r="D133" s="164" t="s">
        <v>117</v>
      </c>
      <c r="E133" s="165" t="s">
        <v>139</v>
      </c>
      <c r="F133" s="166" t="s">
        <v>140</v>
      </c>
      <c r="G133" s="167" t="s">
        <v>141</v>
      </c>
      <c r="H133" s="168">
        <v>6</v>
      </c>
      <c r="I133" s="169"/>
      <c r="J133" s="170">
        <f>ROUND(I133*H133,2)</f>
        <v>0</v>
      </c>
      <c r="K133" s="166" t="s">
        <v>1</v>
      </c>
      <c r="L133" s="37"/>
      <c r="M133" s="171" t="s">
        <v>1</v>
      </c>
      <c r="N133" s="172" t="s">
        <v>40</v>
      </c>
      <c r="O133" s="75"/>
      <c r="P133" s="173">
        <f>O133*H133</f>
        <v>0</v>
      </c>
      <c r="Q133" s="173">
        <v>0</v>
      </c>
      <c r="R133" s="173">
        <f>Q133*H133</f>
        <v>0</v>
      </c>
      <c r="S133" s="173">
        <v>0</v>
      </c>
      <c r="T133" s="17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5" t="s">
        <v>142</v>
      </c>
      <c r="AT133" s="175" t="s">
        <v>117</v>
      </c>
      <c r="AU133" s="175" t="s">
        <v>82</v>
      </c>
      <c r="AY133" s="17" t="s">
        <v>114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80</v>
      </c>
      <c r="BK133" s="176">
        <f>ROUND(I133*H133,2)</f>
        <v>0</v>
      </c>
      <c r="BL133" s="17" t="s">
        <v>142</v>
      </c>
      <c r="BM133" s="175" t="s">
        <v>143</v>
      </c>
    </row>
    <row r="134" s="13" customFormat="1">
      <c r="A134" s="13"/>
      <c r="B134" s="177"/>
      <c r="C134" s="13"/>
      <c r="D134" s="178" t="s">
        <v>124</v>
      </c>
      <c r="E134" s="179" t="s">
        <v>1</v>
      </c>
      <c r="F134" s="180" t="s">
        <v>144</v>
      </c>
      <c r="G134" s="13"/>
      <c r="H134" s="181">
        <v>6</v>
      </c>
      <c r="I134" s="182"/>
      <c r="J134" s="13"/>
      <c r="K134" s="13"/>
      <c r="L134" s="177"/>
      <c r="M134" s="183"/>
      <c r="N134" s="184"/>
      <c r="O134" s="184"/>
      <c r="P134" s="184"/>
      <c r="Q134" s="184"/>
      <c r="R134" s="184"/>
      <c r="S134" s="184"/>
      <c r="T134" s="18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79" t="s">
        <v>124</v>
      </c>
      <c r="AU134" s="179" t="s">
        <v>82</v>
      </c>
      <c r="AV134" s="13" t="s">
        <v>82</v>
      </c>
      <c r="AW134" s="13" t="s">
        <v>32</v>
      </c>
      <c r="AX134" s="13" t="s">
        <v>80</v>
      </c>
      <c r="AY134" s="179" t="s">
        <v>114</v>
      </c>
    </row>
    <row r="135" s="2" customFormat="1" ht="37.8" customHeight="1">
      <c r="A135" s="36"/>
      <c r="B135" s="163"/>
      <c r="C135" s="164" t="s">
        <v>122</v>
      </c>
      <c r="D135" s="164" t="s">
        <v>117</v>
      </c>
      <c r="E135" s="165" t="s">
        <v>145</v>
      </c>
      <c r="F135" s="166" t="s">
        <v>146</v>
      </c>
      <c r="G135" s="167" t="s">
        <v>141</v>
      </c>
      <c r="H135" s="168">
        <v>19</v>
      </c>
      <c r="I135" s="169"/>
      <c r="J135" s="170">
        <f>ROUND(I135*H135,2)</f>
        <v>0</v>
      </c>
      <c r="K135" s="166" t="s">
        <v>1</v>
      </c>
      <c r="L135" s="37"/>
      <c r="M135" s="171" t="s">
        <v>1</v>
      </c>
      <c r="N135" s="172" t="s">
        <v>40</v>
      </c>
      <c r="O135" s="75"/>
      <c r="P135" s="173">
        <f>O135*H135</f>
        <v>0</v>
      </c>
      <c r="Q135" s="173">
        <v>0</v>
      </c>
      <c r="R135" s="173">
        <f>Q135*H135</f>
        <v>0</v>
      </c>
      <c r="S135" s="173">
        <v>0</v>
      </c>
      <c r="T135" s="17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5" t="s">
        <v>142</v>
      </c>
      <c r="AT135" s="175" t="s">
        <v>117</v>
      </c>
      <c r="AU135" s="175" t="s">
        <v>82</v>
      </c>
      <c r="AY135" s="17" t="s">
        <v>114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7" t="s">
        <v>80</v>
      </c>
      <c r="BK135" s="176">
        <f>ROUND(I135*H135,2)</f>
        <v>0</v>
      </c>
      <c r="BL135" s="17" t="s">
        <v>142</v>
      </c>
      <c r="BM135" s="175" t="s">
        <v>147</v>
      </c>
    </row>
    <row r="136" s="13" customFormat="1">
      <c r="A136" s="13"/>
      <c r="B136" s="177"/>
      <c r="C136" s="13"/>
      <c r="D136" s="178" t="s">
        <v>124</v>
      </c>
      <c r="E136" s="179" t="s">
        <v>1</v>
      </c>
      <c r="F136" s="180" t="s">
        <v>148</v>
      </c>
      <c r="G136" s="13"/>
      <c r="H136" s="181">
        <v>19</v>
      </c>
      <c r="I136" s="182"/>
      <c r="J136" s="13"/>
      <c r="K136" s="13"/>
      <c r="L136" s="177"/>
      <c r="M136" s="183"/>
      <c r="N136" s="184"/>
      <c r="O136" s="184"/>
      <c r="P136" s="184"/>
      <c r="Q136" s="184"/>
      <c r="R136" s="184"/>
      <c r="S136" s="184"/>
      <c r="T136" s="18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9" t="s">
        <v>124</v>
      </c>
      <c r="AU136" s="179" t="s">
        <v>82</v>
      </c>
      <c r="AV136" s="13" t="s">
        <v>82</v>
      </c>
      <c r="AW136" s="13" t="s">
        <v>32</v>
      </c>
      <c r="AX136" s="13" t="s">
        <v>80</v>
      </c>
      <c r="AY136" s="179" t="s">
        <v>114</v>
      </c>
    </row>
    <row r="137" s="2" customFormat="1" ht="24.15" customHeight="1">
      <c r="A137" s="36"/>
      <c r="B137" s="163"/>
      <c r="C137" s="164" t="s">
        <v>149</v>
      </c>
      <c r="D137" s="164" t="s">
        <v>117</v>
      </c>
      <c r="E137" s="165" t="s">
        <v>150</v>
      </c>
      <c r="F137" s="166" t="s">
        <v>151</v>
      </c>
      <c r="G137" s="167" t="s">
        <v>141</v>
      </c>
      <c r="H137" s="168">
        <v>27</v>
      </c>
      <c r="I137" s="169"/>
      <c r="J137" s="170">
        <f>ROUND(I137*H137,2)</f>
        <v>0</v>
      </c>
      <c r="K137" s="166" t="s">
        <v>1</v>
      </c>
      <c r="L137" s="37"/>
      <c r="M137" s="171" t="s">
        <v>1</v>
      </c>
      <c r="N137" s="172" t="s">
        <v>40</v>
      </c>
      <c r="O137" s="75"/>
      <c r="P137" s="173">
        <f>O137*H137</f>
        <v>0</v>
      </c>
      <c r="Q137" s="173">
        <v>0</v>
      </c>
      <c r="R137" s="173">
        <f>Q137*H137</f>
        <v>0</v>
      </c>
      <c r="S137" s="173">
        <v>0</v>
      </c>
      <c r="T137" s="17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5" t="s">
        <v>142</v>
      </c>
      <c r="AT137" s="175" t="s">
        <v>117</v>
      </c>
      <c r="AU137" s="175" t="s">
        <v>82</v>
      </c>
      <c r="AY137" s="17" t="s">
        <v>114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7" t="s">
        <v>80</v>
      </c>
      <c r="BK137" s="176">
        <f>ROUND(I137*H137,2)</f>
        <v>0</v>
      </c>
      <c r="BL137" s="17" t="s">
        <v>142</v>
      </c>
      <c r="BM137" s="175" t="s">
        <v>152</v>
      </c>
    </row>
    <row r="138" s="13" customFormat="1">
      <c r="A138" s="13"/>
      <c r="B138" s="177"/>
      <c r="C138" s="13"/>
      <c r="D138" s="178" t="s">
        <v>124</v>
      </c>
      <c r="E138" s="179" t="s">
        <v>1</v>
      </c>
      <c r="F138" s="180" t="s">
        <v>153</v>
      </c>
      <c r="G138" s="13"/>
      <c r="H138" s="181">
        <v>27</v>
      </c>
      <c r="I138" s="182"/>
      <c r="J138" s="13"/>
      <c r="K138" s="13"/>
      <c r="L138" s="177"/>
      <c r="M138" s="183"/>
      <c r="N138" s="184"/>
      <c r="O138" s="184"/>
      <c r="P138" s="184"/>
      <c r="Q138" s="184"/>
      <c r="R138" s="184"/>
      <c r="S138" s="184"/>
      <c r="T138" s="18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9" t="s">
        <v>124</v>
      </c>
      <c r="AU138" s="179" t="s">
        <v>82</v>
      </c>
      <c r="AV138" s="13" t="s">
        <v>82</v>
      </c>
      <c r="AW138" s="13" t="s">
        <v>32</v>
      </c>
      <c r="AX138" s="13" t="s">
        <v>80</v>
      </c>
      <c r="AY138" s="179" t="s">
        <v>114</v>
      </c>
    </row>
    <row r="139" s="2" customFormat="1" ht="37.8" customHeight="1">
      <c r="A139" s="36"/>
      <c r="B139" s="163"/>
      <c r="C139" s="164" t="s">
        <v>154</v>
      </c>
      <c r="D139" s="164" t="s">
        <v>117</v>
      </c>
      <c r="E139" s="165" t="s">
        <v>155</v>
      </c>
      <c r="F139" s="166" t="s">
        <v>156</v>
      </c>
      <c r="G139" s="167" t="s">
        <v>141</v>
      </c>
      <c r="H139" s="168">
        <v>1</v>
      </c>
      <c r="I139" s="169"/>
      <c r="J139" s="170">
        <f>ROUND(I139*H139,2)</f>
        <v>0</v>
      </c>
      <c r="K139" s="166" t="s">
        <v>1</v>
      </c>
      <c r="L139" s="37"/>
      <c r="M139" s="171" t="s">
        <v>1</v>
      </c>
      <c r="N139" s="172" t="s">
        <v>40</v>
      </c>
      <c r="O139" s="75"/>
      <c r="P139" s="173">
        <f>O139*H139</f>
        <v>0</v>
      </c>
      <c r="Q139" s="173">
        <v>0</v>
      </c>
      <c r="R139" s="173">
        <f>Q139*H139</f>
        <v>0</v>
      </c>
      <c r="S139" s="173">
        <v>0</v>
      </c>
      <c r="T139" s="17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5" t="s">
        <v>142</v>
      </c>
      <c r="AT139" s="175" t="s">
        <v>117</v>
      </c>
      <c r="AU139" s="175" t="s">
        <v>82</v>
      </c>
      <c r="AY139" s="17" t="s">
        <v>114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7" t="s">
        <v>80</v>
      </c>
      <c r="BK139" s="176">
        <f>ROUND(I139*H139,2)</f>
        <v>0</v>
      </c>
      <c r="BL139" s="17" t="s">
        <v>142</v>
      </c>
      <c r="BM139" s="175" t="s">
        <v>157</v>
      </c>
    </row>
    <row r="140" s="13" customFormat="1">
      <c r="A140" s="13"/>
      <c r="B140" s="177"/>
      <c r="C140" s="13"/>
      <c r="D140" s="178" t="s">
        <v>124</v>
      </c>
      <c r="E140" s="179" t="s">
        <v>1</v>
      </c>
      <c r="F140" s="180" t="s">
        <v>158</v>
      </c>
      <c r="G140" s="13"/>
      <c r="H140" s="181">
        <v>1</v>
      </c>
      <c r="I140" s="182"/>
      <c r="J140" s="13"/>
      <c r="K140" s="13"/>
      <c r="L140" s="177"/>
      <c r="M140" s="183"/>
      <c r="N140" s="184"/>
      <c r="O140" s="184"/>
      <c r="P140" s="184"/>
      <c r="Q140" s="184"/>
      <c r="R140" s="184"/>
      <c r="S140" s="184"/>
      <c r="T140" s="18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9" t="s">
        <v>124</v>
      </c>
      <c r="AU140" s="179" t="s">
        <v>82</v>
      </c>
      <c r="AV140" s="13" t="s">
        <v>82</v>
      </c>
      <c r="AW140" s="13" t="s">
        <v>32</v>
      </c>
      <c r="AX140" s="13" t="s">
        <v>80</v>
      </c>
      <c r="AY140" s="179" t="s">
        <v>114</v>
      </c>
    </row>
    <row r="141" s="2" customFormat="1" ht="24.15" customHeight="1">
      <c r="A141" s="36"/>
      <c r="B141" s="163"/>
      <c r="C141" s="164" t="s">
        <v>159</v>
      </c>
      <c r="D141" s="164" t="s">
        <v>117</v>
      </c>
      <c r="E141" s="165" t="s">
        <v>160</v>
      </c>
      <c r="F141" s="166" t="s">
        <v>161</v>
      </c>
      <c r="G141" s="167" t="s">
        <v>141</v>
      </c>
      <c r="H141" s="168">
        <v>2</v>
      </c>
      <c r="I141" s="169"/>
      <c r="J141" s="170">
        <f>ROUND(I141*H141,2)</f>
        <v>0</v>
      </c>
      <c r="K141" s="166" t="s">
        <v>1</v>
      </c>
      <c r="L141" s="37"/>
      <c r="M141" s="171" t="s">
        <v>1</v>
      </c>
      <c r="N141" s="172" t="s">
        <v>40</v>
      </c>
      <c r="O141" s="75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5" t="s">
        <v>142</v>
      </c>
      <c r="AT141" s="175" t="s">
        <v>117</v>
      </c>
      <c r="AU141" s="175" t="s">
        <v>82</v>
      </c>
      <c r="AY141" s="17" t="s">
        <v>114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80</v>
      </c>
      <c r="BK141" s="176">
        <f>ROUND(I141*H141,2)</f>
        <v>0</v>
      </c>
      <c r="BL141" s="17" t="s">
        <v>142</v>
      </c>
      <c r="BM141" s="175" t="s">
        <v>162</v>
      </c>
    </row>
    <row r="142" s="13" customFormat="1">
      <c r="A142" s="13"/>
      <c r="B142" s="177"/>
      <c r="C142" s="13"/>
      <c r="D142" s="178" t="s">
        <v>124</v>
      </c>
      <c r="E142" s="179" t="s">
        <v>1</v>
      </c>
      <c r="F142" s="180" t="s">
        <v>163</v>
      </c>
      <c r="G142" s="13"/>
      <c r="H142" s="181">
        <v>2</v>
      </c>
      <c r="I142" s="182"/>
      <c r="J142" s="13"/>
      <c r="K142" s="13"/>
      <c r="L142" s="177"/>
      <c r="M142" s="183"/>
      <c r="N142" s="184"/>
      <c r="O142" s="184"/>
      <c r="P142" s="184"/>
      <c r="Q142" s="184"/>
      <c r="R142" s="184"/>
      <c r="S142" s="184"/>
      <c r="T142" s="18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9" t="s">
        <v>124</v>
      </c>
      <c r="AU142" s="179" t="s">
        <v>82</v>
      </c>
      <c r="AV142" s="13" t="s">
        <v>82</v>
      </c>
      <c r="AW142" s="13" t="s">
        <v>32</v>
      </c>
      <c r="AX142" s="13" t="s">
        <v>80</v>
      </c>
      <c r="AY142" s="179" t="s">
        <v>114</v>
      </c>
    </row>
    <row r="143" s="2" customFormat="1" ht="24.15" customHeight="1">
      <c r="A143" s="36"/>
      <c r="B143" s="163"/>
      <c r="C143" s="164" t="s">
        <v>164</v>
      </c>
      <c r="D143" s="164" t="s">
        <v>117</v>
      </c>
      <c r="E143" s="165" t="s">
        <v>165</v>
      </c>
      <c r="F143" s="166" t="s">
        <v>166</v>
      </c>
      <c r="G143" s="167" t="s">
        <v>141</v>
      </c>
      <c r="H143" s="168">
        <v>4</v>
      </c>
      <c r="I143" s="169"/>
      <c r="J143" s="170">
        <f>ROUND(I143*H143,2)</f>
        <v>0</v>
      </c>
      <c r="K143" s="166" t="s">
        <v>1</v>
      </c>
      <c r="L143" s="37"/>
      <c r="M143" s="171" t="s">
        <v>1</v>
      </c>
      <c r="N143" s="172" t="s">
        <v>40</v>
      </c>
      <c r="O143" s="75"/>
      <c r="P143" s="173">
        <f>O143*H143</f>
        <v>0</v>
      </c>
      <c r="Q143" s="173">
        <v>0.044999999999999998</v>
      </c>
      <c r="R143" s="173">
        <f>Q143*H143</f>
        <v>0.17999999999999999</v>
      </c>
      <c r="S143" s="173">
        <v>0.044999999999999998</v>
      </c>
      <c r="T143" s="174">
        <f>S143*H143</f>
        <v>0.17999999999999999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5" t="s">
        <v>142</v>
      </c>
      <c r="AT143" s="175" t="s">
        <v>117</v>
      </c>
      <c r="AU143" s="175" t="s">
        <v>82</v>
      </c>
      <c r="AY143" s="17" t="s">
        <v>114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7" t="s">
        <v>80</v>
      </c>
      <c r="BK143" s="176">
        <f>ROUND(I143*H143,2)</f>
        <v>0</v>
      </c>
      <c r="BL143" s="17" t="s">
        <v>142</v>
      </c>
      <c r="BM143" s="175" t="s">
        <v>167</v>
      </c>
    </row>
    <row r="144" s="13" customFormat="1">
      <c r="A144" s="13"/>
      <c r="B144" s="177"/>
      <c r="C144" s="13"/>
      <c r="D144" s="178" t="s">
        <v>124</v>
      </c>
      <c r="E144" s="179" t="s">
        <v>1</v>
      </c>
      <c r="F144" s="180" t="s">
        <v>168</v>
      </c>
      <c r="G144" s="13"/>
      <c r="H144" s="181">
        <v>4</v>
      </c>
      <c r="I144" s="182"/>
      <c r="J144" s="13"/>
      <c r="K144" s="13"/>
      <c r="L144" s="177"/>
      <c r="M144" s="183"/>
      <c r="N144" s="184"/>
      <c r="O144" s="184"/>
      <c r="P144" s="184"/>
      <c r="Q144" s="184"/>
      <c r="R144" s="184"/>
      <c r="S144" s="184"/>
      <c r="T144" s="18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79" t="s">
        <v>124</v>
      </c>
      <c r="AU144" s="179" t="s">
        <v>82</v>
      </c>
      <c r="AV144" s="13" t="s">
        <v>82</v>
      </c>
      <c r="AW144" s="13" t="s">
        <v>32</v>
      </c>
      <c r="AX144" s="13" t="s">
        <v>80</v>
      </c>
      <c r="AY144" s="179" t="s">
        <v>114</v>
      </c>
    </row>
    <row r="145" s="2" customFormat="1" ht="37.8" customHeight="1">
      <c r="A145" s="36"/>
      <c r="B145" s="163"/>
      <c r="C145" s="164" t="s">
        <v>115</v>
      </c>
      <c r="D145" s="164" t="s">
        <v>117</v>
      </c>
      <c r="E145" s="165" t="s">
        <v>169</v>
      </c>
      <c r="F145" s="166" t="s">
        <v>170</v>
      </c>
      <c r="G145" s="167" t="s">
        <v>141</v>
      </c>
      <c r="H145" s="168">
        <v>3</v>
      </c>
      <c r="I145" s="169"/>
      <c r="J145" s="170">
        <f>ROUND(I145*H145,2)</f>
        <v>0</v>
      </c>
      <c r="K145" s="166" t="s">
        <v>1</v>
      </c>
      <c r="L145" s="37"/>
      <c r="M145" s="171" t="s">
        <v>1</v>
      </c>
      <c r="N145" s="172" t="s">
        <v>40</v>
      </c>
      <c r="O145" s="75"/>
      <c r="P145" s="173">
        <f>O145*H145</f>
        <v>0</v>
      </c>
      <c r="Q145" s="173">
        <v>0.044999999999999998</v>
      </c>
      <c r="R145" s="173">
        <f>Q145*H145</f>
        <v>0.13500000000000001</v>
      </c>
      <c r="S145" s="173">
        <v>0.044999999999999998</v>
      </c>
      <c r="T145" s="174">
        <f>S145*H145</f>
        <v>0.13500000000000001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5" t="s">
        <v>142</v>
      </c>
      <c r="AT145" s="175" t="s">
        <v>117</v>
      </c>
      <c r="AU145" s="175" t="s">
        <v>82</v>
      </c>
      <c r="AY145" s="17" t="s">
        <v>114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80</v>
      </c>
      <c r="BK145" s="176">
        <f>ROUND(I145*H145,2)</f>
        <v>0</v>
      </c>
      <c r="BL145" s="17" t="s">
        <v>142</v>
      </c>
      <c r="BM145" s="175" t="s">
        <v>171</v>
      </c>
    </row>
    <row r="146" s="13" customFormat="1">
      <c r="A146" s="13"/>
      <c r="B146" s="177"/>
      <c r="C146" s="13"/>
      <c r="D146" s="178" t="s">
        <v>124</v>
      </c>
      <c r="E146" s="179" t="s">
        <v>1</v>
      </c>
      <c r="F146" s="180" t="s">
        <v>172</v>
      </c>
      <c r="G146" s="13"/>
      <c r="H146" s="181">
        <v>3</v>
      </c>
      <c r="I146" s="182"/>
      <c r="J146" s="13"/>
      <c r="K146" s="13"/>
      <c r="L146" s="177"/>
      <c r="M146" s="183"/>
      <c r="N146" s="184"/>
      <c r="O146" s="184"/>
      <c r="P146" s="184"/>
      <c r="Q146" s="184"/>
      <c r="R146" s="184"/>
      <c r="S146" s="184"/>
      <c r="T146" s="18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9" t="s">
        <v>124</v>
      </c>
      <c r="AU146" s="179" t="s">
        <v>82</v>
      </c>
      <c r="AV146" s="13" t="s">
        <v>82</v>
      </c>
      <c r="AW146" s="13" t="s">
        <v>32</v>
      </c>
      <c r="AX146" s="13" t="s">
        <v>80</v>
      </c>
      <c r="AY146" s="179" t="s">
        <v>114</v>
      </c>
    </row>
    <row r="147" s="2" customFormat="1" ht="37.8" customHeight="1">
      <c r="A147" s="36"/>
      <c r="B147" s="163"/>
      <c r="C147" s="164" t="s">
        <v>173</v>
      </c>
      <c r="D147" s="164" t="s">
        <v>117</v>
      </c>
      <c r="E147" s="165" t="s">
        <v>174</v>
      </c>
      <c r="F147" s="166" t="s">
        <v>175</v>
      </c>
      <c r="G147" s="167" t="s">
        <v>141</v>
      </c>
      <c r="H147" s="168">
        <v>1</v>
      </c>
      <c r="I147" s="169"/>
      <c r="J147" s="170">
        <f>ROUND(I147*H147,2)</f>
        <v>0</v>
      </c>
      <c r="K147" s="166" t="s">
        <v>1</v>
      </c>
      <c r="L147" s="37"/>
      <c r="M147" s="171" t="s">
        <v>1</v>
      </c>
      <c r="N147" s="172" t="s">
        <v>40</v>
      </c>
      <c r="O147" s="75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5" t="s">
        <v>142</v>
      </c>
      <c r="AT147" s="175" t="s">
        <v>117</v>
      </c>
      <c r="AU147" s="175" t="s">
        <v>82</v>
      </c>
      <c r="AY147" s="17" t="s">
        <v>114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7" t="s">
        <v>80</v>
      </c>
      <c r="BK147" s="176">
        <f>ROUND(I147*H147,2)</f>
        <v>0</v>
      </c>
      <c r="BL147" s="17" t="s">
        <v>142</v>
      </c>
      <c r="BM147" s="175" t="s">
        <v>176</v>
      </c>
    </row>
    <row r="148" s="13" customFormat="1">
      <c r="A148" s="13"/>
      <c r="B148" s="177"/>
      <c r="C148" s="13"/>
      <c r="D148" s="178" t="s">
        <v>124</v>
      </c>
      <c r="E148" s="179" t="s">
        <v>1</v>
      </c>
      <c r="F148" s="180" t="s">
        <v>177</v>
      </c>
      <c r="G148" s="13"/>
      <c r="H148" s="181">
        <v>1</v>
      </c>
      <c r="I148" s="182"/>
      <c r="J148" s="13"/>
      <c r="K148" s="13"/>
      <c r="L148" s="177"/>
      <c r="M148" s="183"/>
      <c r="N148" s="184"/>
      <c r="O148" s="184"/>
      <c r="P148" s="184"/>
      <c r="Q148" s="184"/>
      <c r="R148" s="184"/>
      <c r="S148" s="184"/>
      <c r="T148" s="18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9" t="s">
        <v>124</v>
      </c>
      <c r="AU148" s="179" t="s">
        <v>82</v>
      </c>
      <c r="AV148" s="13" t="s">
        <v>82</v>
      </c>
      <c r="AW148" s="13" t="s">
        <v>32</v>
      </c>
      <c r="AX148" s="13" t="s">
        <v>80</v>
      </c>
      <c r="AY148" s="179" t="s">
        <v>114</v>
      </c>
    </row>
    <row r="149" s="2" customFormat="1" ht="16.5" customHeight="1">
      <c r="A149" s="36"/>
      <c r="B149" s="163"/>
      <c r="C149" s="164" t="s">
        <v>178</v>
      </c>
      <c r="D149" s="164" t="s">
        <v>117</v>
      </c>
      <c r="E149" s="165" t="s">
        <v>179</v>
      </c>
      <c r="F149" s="166" t="s">
        <v>180</v>
      </c>
      <c r="G149" s="167" t="s">
        <v>141</v>
      </c>
      <c r="H149" s="168">
        <v>1</v>
      </c>
      <c r="I149" s="169"/>
      <c r="J149" s="170">
        <f>ROUND(I149*H149,2)</f>
        <v>0</v>
      </c>
      <c r="K149" s="166" t="s">
        <v>1</v>
      </c>
      <c r="L149" s="37"/>
      <c r="M149" s="171" t="s">
        <v>1</v>
      </c>
      <c r="N149" s="172" t="s">
        <v>40</v>
      </c>
      <c r="O149" s="75"/>
      <c r="P149" s="173">
        <f>O149*H149</f>
        <v>0</v>
      </c>
      <c r="Q149" s="173">
        <v>0</v>
      </c>
      <c r="R149" s="173">
        <f>Q149*H149</f>
        <v>0</v>
      </c>
      <c r="S149" s="173">
        <v>0</v>
      </c>
      <c r="T149" s="17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5" t="s">
        <v>142</v>
      </c>
      <c r="AT149" s="175" t="s">
        <v>117</v>
      </c>
      <c r="AU149" s="175" t="s">
        <v>82</v>
      </c>
      <c r="AY149" s="17" t="s">
        <v>114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7" t="s">
        <v>80</v>
      </c>
      <c r="BK149" s="176">
        <f>ROUND(I149*H149,2)</f>
        <v>0</v>
      </c>
      <c r="BL149" s="17" t="s">
        <v>142</v>
      </c>
      <c r="BM149" s="175" t="s">
        <v>181</v>
      </c>
    </row>
    <row r="150" s="13" customFormat="1">
      <c r="A150" s="13"/>
      <c r="B150" s="177"/>
      <c r="C150" s="13"/>
      <c r="D150" s="178" t="s">
        <v>124</v>
      </c>
      <c r="E150" s="179" t="s">
        <v>1</v>
      </c>
      <c r="F150" s="180" t="s">
        <v>182</v>
      </c>
      <c r="G150" s="13"/>
      <c r="H150" s="181">
        <v>1</v>
      </c>
      <c r="I150" s="182"/>
      <c r="J150" s="13"/>
      <c r="K150" s="13"/>
      <c r="L150" s="177"/>
      <c r="M150" s="183"/>
      <c r="N150" s="184"/>
      <c r="O150" s="184"/>
      <c r="P150" s="184"/>
      <c r="Q150" s="184"/>
      <c r="R150" s="184"/>
      <c r="S150" s="184"/>
      <c r="T150" s="18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9" t="s">
        <v>124</v>
      </c>
      <c r="AU150" s="179" t="s">
        <v>82</v>
      </c>
      <c r="AV150" s="13" t="s">
        <v>82</v>
      </c>
      <c r="AW150" s="13" t="s">
        <v>32</v>
      </c>
      <c r="AX150" s="13" t="s">
        <v>80</v>
      </c>
      <c r="AY150" s="179" t="s">
        <v>114</v>
      </c>
    </row>
    <row r="151" s="2" customFormat="1" ht="24.15" customHeight="1">
      <c r="A151" s="36"/>
      <c r="B151" s="163"/>
      <c r="C151" s="164" t="s">
        <v>8</v>
      </c>
      <c r="D151" s="164" t="s">
        <v>117</v>
      </c>
      <c r="E151" s="165" t="s">
        <v>183</v>
      </c>
      <c r="F151" s="166" t="s">
        <v>184</v>
      </c>
      <c r="G151" s="167" t="s">
        <v>141</v>
      </c>
      <c r="H151" s="168">
        <v>1</v>
      </c>
      <c r="I151" s="169"/>
      <c r="J151" s="170">
        <f>ROUND(I151*H151,2)</f>
        <v>0</v>
      </c>
      <c r="K151" s="166" t="s">
        <v>1</v>
      </c>
      <c r="L151" s="37"/>
      <c r="M151" s="171" t="s">
        <v>1</v>
      </c>
      <c r="N151" s="172" t="s">
        <v>40</v>
      </c>
      <c r="O151" s="75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5" t="s">
        <v>142</v>
      </c>
      <c r="AT151" s="175" t="s">
        <v>117</v>
      </c>
      <c r="AU151" s="175" t="s">
        <v>82</v>
      </c>
      <c r="AY151" s="17" t="s">
        <v>114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7" t="s">
        <v>80</v>
      </c>
      <c r="BK151" s="176">
        <f>ROUND(I151*H151,2)</f>
        <v>0</v>
      </c>
      <c r="BL151" s="17" t="s">
        <v>142</v>
      </c>
      <c r="BM151" s="175" t="s">
        <v>185</v>
      </c>
    </row>
    <row r="152" s="2" customFormat="1" ht="24.15" customHeight="1">
      <c r="A152" s="36"/>
      <c r="B152" s="163"/>
      <c r="C152" s="164" t="s">
        <v>186</v>
      </c>
      <c r="D152" s="164" t="s">
        <v>117</v>
      </c>
      <c r="E152" s="165" t="s">
        <v>187</v>
      </c>
      <c r="F152" s="166" t="s">
        <v>188</v>
      </c>
      <c r="G152" s="167" t="s">
        <v>141</v>
      </c>
      <c r="H152" s="168">
        <v>2</v>
      </c>
      <c r="I152" s="169"/>
      <c r="J152" s="170">
        <f>ROUND(I152*H152,2)</f>
        <v>0</v>
      </c>
      <c r="K152" s="166" t="s">
        <v>1</v>
      </c>
      <c r="L152" s="37"/>
      <c r="M152" s="171" t="s">
        <v>1</v>
      </c>
      <c r="N152" s="172" t="s">
        <v>40</v>
      </c>
      <c r="O152" s="75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5" t="s">
        <v>142</v>
      </c>
      <c r="AT152" s="175" t="s">
        <v>117</v>
      </c>
      <c r="AU152" s="175" t="s">
        <v>82</v>
      </c>
      <c r="AY152" s="17" t="s">
        <v>114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7" t="s">
        <v>80</v>
      </c>
      <c r="BK152" s="176">
        <f>ROUND(I152*H152,2)</f>
        <v>0</v>
      </c>
      <c r="BL152" s="17" t="s">
        <v>142</v>
      </c>
      <c r="BM152" s="175" t="s">
        <v>189</v>
      </c>
    </row>
    <row r="153" s="13" customFormat="1">
      <c r="A153" s="13"/>
      <c r="B153" s="177"/>
      <c r="C153" s="13"/>
      <c r="D153" s="178" t="s">
        <v>124</v>
      </c>
      <c r="E153" s="179" t="s">
        <v>1</v>
      </c>
      <c r="F153" s="180" t="s">
        <v>190</v>
      </c>
      <c r="G153" s="13"/>
      <c r="H153" s="181">
        <v>2</v>
      </c>
      <c r="I153" s="182"/>
      <c r="J153" s="13"/>
      <c r="K153" s="13"/>
      <c r="L153" s="177"/>
      <c r="M153" s="183"/>
      <c r="N153" s="184"/>
      <c r="O153" s="184"/>
      <c r="P153" s="184"/>
      <c r="Q153" s="184"/>
      <c r="R153" s="184"/>
      <c r="S153" s="184"/>
      <c r="T153" s="18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79" t="s">
        <v>124</v>
      </c>
      <c r="AU153" s="179" t="s">
        <v>82</v>
      </c>
      <c r="AV153" s="13" t="s">
        <v>82</v>
      </c>
      <c r="AW153" s="13" t="s">
        <v>32</v>
      </c>
      <c r="AX153" s="13" t="s">
        <v>80</v>
      </c>
      <c r="AY153" s="179" t="s">
        <v>114</v>
      </c>
    </row>
    <row r="154" s="2" customFormat="1" ht="24.15" customHeight="1">
      <c r="A154" s="36"/>
      <c r="B154" s="163"/>
      <c r="C154" s="164" t="s">
        <v>191</v>
      </c>
      <c r="D154" s="164" t="s">
        <v>117</v>
      </c>
      <c r="E154" s="165" t="s">
        <v>192</v>
      </c>
      <c r="F154" s="166" t="s">
        <v>193</v>
      </c>
      <c r="G154" s="167" t="s">
        <v>194</v>
      </c>
      <c r="H154" s="194"/>
      <c r="I154" s="169"/>
      <c r="J154" s="170">
        <f>ROUND(I154*H154,2)</f>
        <v>0</v>
      </c>
      <c r="K154" s="166" t="s">
        <v>121</v>
      </c>
      <c r="L154" s="37"/>
      <c r="M154" s="171" t="s">
        <v>1</v>
      </c>
      <c r="N154" s="172" t="s">
        <v>40</v>
      </c>
      <c r="O154" s="75"/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5" t="s">
        <v>142</v>
      </c>
      <c r="AT154" s="175" t="s">
        <v>117</v>
      </c>
      <c r="AU154" s="175" t="s">
        <v>82</v>
      </c>
      <c r="AY154" s="17" t="s">
        <v>114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7" t="s">
        <v>80</v>
      </c>
      <c r="BK154" s="176">
        <f>ROUND(I154*H154,2)</f>
        <v>0</v>
      </c>
      <c r="BL154" s="17" t="s">
        <v>142</v>
      </c>
      <c r="BM154" s="175" t="s">
        <v>195</v>
      </c>
    </row>
    <row r="155" s="12" customFormat="1" ht="22.8" customHeight="1">
      <c r="A155" s="12"/>
      <c r="B155" s="150"/>
      <c r="C155" s="12"/>
      <c r="D155" s="151" t="s">
        <v>74</v>
      </c>
      <c r="E155" s="161" t="s">
        <v>196</v>
      </c>
      <c r="F155" s="161" t="s">
        <v>197</v>
      </c>
      <c r="G155" s="12"/>
      <c r="H155" s="12"/>
      <c r="I155" s="153"/>
      <c r="J155" s="162">
        <f>BK155</f>
        <v>0</v>
      </c>
      <c r="K155" s="12"/>
      <c r="L155" s="150"/>
      <c r="M155" s="155"/>
      <c r="N155" s="156"/>
      <c r="O155" s="156"/>
      <c r="P155" s="157">
        <f>SUM(P156:P196)</f>
        <v>0</v>
      </c>
      <c r="Q155" s="156"/>
      <c r="R155" s="157">
        <f>SUM(R156:R196)</f>
        <v>0.42601233999999999</v>
      </c>
      <c r="S155" s="156"/>
      <c r="T155" s="158">
        <f>SUM(T156:T196)</f>
        <v>0.031219800000000002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1" t="s">
        <v>82</v>
      </c>
      <c r="AT155" s="159" t="s">
        <v>74</v>
      </c>
      <c r="AU155" s="159" t="s">
        <v>80</v>
      </c>
      <c r="AY155" s="151" t="s">
        <v>114</v>
      </c>
      <c r="BK155" s="160">
        <f>SUM(BK156:BK196)</f>
        <v>0</v>
      </c>
    </row>
    <row r="156" s="2" customFormat="1" ht="24.15" customHeight="1">
      <c r="A156" s="36"/>
      <c r="B156" s="163"/>
      <c r="C156" s="164" t="s">
        <v>198</v>
      </c>
      <c r="D156" s="164" t="s">
        <v>117</v>
      </c>
      <c r="E156" s="165" t="s">
        <v>199</v>
      </c>
      <c r="F156" s="166" t="s">
        <v>200</v>
      </c>
      <c r="G156" s="167" t="s">
        <v>120</v>
      </c>
      <c r="H156" s="168">
        <v>289.68000000000001</v>
      </c>
      <c r="I156" s="169"/>
      <c r="J156" s="170">
        <f>ROUND(I156*H156,2)</f>
        <v>0</v>
      </c>
      <c r="K156" s="166" t="s">
        <v>121</v>
      </c>
      <c r="L156" s="37"/>
      <c r="M156" s="171" t="s">
        <v>1</v>
      </c>
      <c r="N156" s="172" t="s">
        <v>40</v>
      </c>
      <c r="O156" s="75"/>
      <c r="P156" s="173">
        <f>O156*H156</f>
        <v>0</v>
      </c>
      <c r="Q156" s="173">
        <v>0</v>
      </c>
      <c r="R156" s="173">
        <f>Q156*H156</f>
        <v>0</v>
      </c>
      <c r="S156" s="173">
        <v>3.0000000000000001E-05</v>
      </c>
      <c r="T156" s="174">
        <f>S156*H156</f>
        <v>0.0086904000000000009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5" t="s">
        <v>142</v>
      </c>
      <c r="AT156" s="175" t="s">
        <v>117</v>
      </c>
      <c r="AU156" s="175" t="s">
        <v>82</v>
      </c>
      <c r="AY156" s="17" t="s">
        <v>114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7" t="s">
        <v>80</v>
      </c>
      <c r="BK156" s="176">
        <f>ROUND(I156*H156,2)</f>
        <v>0</v>
      </c>
      <c r="BL156" s="17" t="s">
        <v>142</v>
      </c>
      <c r="BM156" s="175" t="s">
        <v>201</v>
      </c>
    </row>
    <row r="157" s="13" customFormat="1">
      <c r="A157" s="13"/>
      <c r="B157" s="177"/>
      <c r="C157" s="13"/>
      <c r="D157" s="178" t="s">
        <v>124</v>
      </c>
      <c r="E157" s="179" t="s">
        <v>1</v>
      </c>
      <c r="F157" s="180" t="s">
        <v>125</v>
      </c>
      <c r="G157" s="13"/>
      <c r="H157" s="181">
        <v>158.40000000000001</v>
      </c>
      <c r="I157" s="182"/>
      <c r="J157" s="13"/>
      <c r="K157" s="13"/>
      <c r="L157" s="177"/>
      <c r="M157" s="183"/>
      <c r="N157" s="184"/>
      <c r="O157" s="184"/>
      <c r="P157" s="184"/>
      <c r="Q157" s="184"/>
      <c r="R157" s="184"/>
      <c r="S157" s="184"/>
      <c r="T157" s="18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9" t="s">
        <v>124</v>
      </c>
      <c r="AU157" s="179" t="s">
        <v>82</v>
      </c>
      <c r="AV157" s="13" t="s">
        <v>82</v>
      </c>
      <c r="AW157" s="13" t="s">
        <v>32</v>
      </c>
      <c r="AX157" s="13" t="s">
        <v>75</v>
      </c>
      <c r="AY157" s="179" t="s">
        <v>114</v>
      </c>
    </row>
    <row r="158" s="13" customFormat="1">
      <c r="A158" s="13"/>
      <c r="B158" s="177"/>
      <c r="C158" s="13"/>
      <c r="D158" s="178" t="s">
        <v>124</v>
      </c>
      <c r="E158" s="179" t="s">
        <v>1</v>
      </c>
      <c r="F158" s="180" t="s">
        <v>202</v>
      </c>
      <c r="G158" s="13"/>
      <c r="H158" s="181">
        <v>115.2</v>
      </c>
      <c r="I158" s="182"/>
      <c r="J158" s="13"/>
      <c r="K158" s="13"/>
      <c r="L158" s="177"/>
      <c r="M158" s="183"/>
      <c r="N158" s="184"/>
      <c r="O158" s="184"/>
      <c r="P158" s="184"/>
      <c r="Q158" s="184"/>
      <c r="R158" s="184"/>
      <c r="S158" s="184"/>
      <c r="T158" s="18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79" t="s">
        <v>124</v>
      </c>
      <c r="AU158" s="179" t="s">
        <v>82</v>
      </c>
      <c r="AV158" s="13" t="s">
        <v>82</v>
      </c>
      <c r="AW158" s="13" t="s">
        <v>32</v>
      </c>
      <c r="AX158" s="13" t="s">
        <v>75</v>
      </c>
      <c r="AY158" s="179" t="s">
        <v>114</v>
      </c>
    </row>
    <row r="159" s="13" customFormat="1">
      <c r="A159" s="13"/>
      <c r="B159" s="177"/>
      <c r="C159" s="13"/>
      <c r="D159" s="178" t="s">
        <v>124</v>
      </c>
      <c r="E159" s="179" t="s">
        <v>1</v>
      </c>
      <c r="F159" s="180" t="s">
        <v>126</v>
      </c>
      <c r="G159" s="13"/>
      <c r="H159" s="181">
        <v>16.079999999999998</v>
      </c>
      <c r="I159" s="182"/>
      <c r="J159" s="13"/>
      <c r="K159" s="13"/>
      <c r="L159" s="177"/>
      <c r="M159" s="183"/>
      <c r="N159" s="184"/>
      <c r="O159" s="184"/>
      <c r="P159" s="184"/>
      <c r="Q159" s="184"/>
      <c r="R159" s="184"/>
      <c r="S159" s="184"/>
      <c r="T159" s="18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9" t="s">
        <v>124</v>
      </c>
      <c r="AU159" s="179" t="s">
        <v>82</v>
      </c>
      <c r="AV159" s="13" t="s">
        <v>82</v>
      </c>
      <c r="AW159" s="13" t="s">
        <v>32</v>
      </c>
      <c r="AX159" s="13" t="s">
        <v>75</v>
      </c>
      <c r="AY159" s="179" t="s">
        <v>114</v>
      </c>
    </row>
    <row r="160" s="14" customFormat="1">
      <c r="A160" s="14"/>
      <c r="B160" s="186"/>
      <c r="C160" s="14"/>
      <c r="D160" s="178" t="s">
        <v>124</v>
      </c>
      <c r="E160" s="187" t="s">
        <v>1</v>
      </c>
      <c r="F160" s="188" t="s">
        <v>127</v>
      </c>
      <c r="G160" s="14"/>
      <c r="H160" s="189">
        <v>289.68000000000001</v>
      </c>
      <c r="I160" s="190"/>
      <c r="J160" s="14"/>
      <c r="K160" s="14"/>
      <c r="L160" s="186"/>
      <c r="M160" s="191"/>
      <c r="N160" s="192"/>
      <c r="O160" s="192"/>
      <c r="P160" s="192"/>
      <c r="Q160" s="192"/>
      <c r="R160" s="192"/>
      <c r="S160" s="192"/>
      <c r="T160" s="19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87" t="s">
        <v>124</v>
      </c>
      <c r="AU160" s="187" t="s">
        <v>82</v>
      </c>
      <c r="AV160" s="14" t="s">
        <v>122</v>
      </c>
      <c r="AW160" s="14" t="s">
        <v>32</v>
      </c>
      <c r="AX160" s="14" t="s">
        <v>80</v>
      </c>
      <c r="AY160" s="187" t="s">
        <v>114</v>
      </c>
    </row>
    <row r="161" s="2" customFormat="1" ht="16.5" customHeight="1">
      <c r="A161" s="36"/>
      <c r="B161" s="163"/>
      <c r="C161" s="195" t="s">
        <v>142</v>
      </c>
      <c r="D161" s="195" t="s">
        <v>203</v>
      </c>
      <c r="E161" s="196" t="s">
        <v>204</v>
      </c>
      <c r="F161" s="197" t="s">
        <v>205</v>
      </c>
      <c r="G161" s="198" t="s">
        <v>120</v>
      </c>
      <c r="H161" s="199">
        <v>304.16399999999999</v>
      </c>
      <c r="I161" s="200"/>
      <c r="J161" s="201">
        <f>ROUND(I161*H161,2)</f>
        <v>0</v>
      </c>
      <c r="K161" s="197" t="s">
        <v>121</v>
      </c>
      <c r="L161" s="202"/>
      <c r="M161" s="203" t="s">
        <v>1</v>
      </c>
      <c r="N161" s="204" t="s">
        <v>40</v>
      </c>
      <c r="O161" s="75"/>
      <c r="P161" s="173">
        <f>O161*H161</f>
        <v>0</v>
      </c>
      <c r="Q161" s="173">
        <v>5.0000000000000002E-05</v>
      </c>
      <c r="R161" s="173">
        <f>Q161*H161</f>
        <v>0.0152082</v>
      </c>
      <c r="S161" s="173">
        <v>0</v>
      </c>
      <c r="T161" s="17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5" t="s">
        <v>206</v>
      </c>
      <c r="AT161" s="175" t="s">
        <v>203</v>
      </c>
      <c r="AU161" s="175" t="s">
        <v>82</v>
      </c>
      <c r="AY161" s="17" t="s">
        <v>114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7" t="s">
        <v>80</v>
      </c>
      <c r="BK161" s="176">
        <f>ROUND(I161*H161,2)</f>
        <v>0</v>
      </c>
      <c r="BL161" s="17" t="s">
        <v>142</v>
      </c>
      <c r="BM161" s="175" t="s">
        <v>207</v>
      </c>
    </row>
    <row r="162" s="13" customFormat="1">
      <c r="A162" s="13"/>
      <c r="B162" s="177"/>
      <c r="C162" s="13"/>
      <c r="D162" s="178" t="s">
        <v>124</v>
      </c>
      <c r="E162" s="13"/>
      <c r="F162" s="180" t="s">
        <v>208</v>
      </c>
      <c r="G162" s="13"/>
      <c r="H162" s="181">
        <v>304.16399999999999</v>
      </c>
      <c r="I162" s="182"/>
      <c r="J162" s="13"/>
      <c r="K162" s="13"/>
      <c r="L162" s="177"/>
      <c r="M162" s="183"/>
      <c r="N162" s="184"/>
      <c r="O162" s="184"/>
      <c r="P162" s="184"/>
      <c r="Q162" s="184"/>
      <c r="R162" s="184"/>
      <c r="S162" s="184"/>
      <c r="T162" s="18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79" t="s">
        <v>124</v>
      </c>
      <c r="AU162" s="179" t="s">
        <v>82</v>
      </c>
      <c r="AV162" s="13" t="s">
        <v>82</v>
      </c>
      <c r="AW162" s="13" t="s">
        <v>3</v>
      </c>
      <c r="AX162" s="13" t="s">
        <v>80</v>
      </c>
      <c r="AY162" s="179" t="s">
        <v>114</v>
      </c>
    </row>
    <row r="163" s="2" customFormat="1" ht="24.15" customHeight="1">
      <c r="A163" s="36"/>
      <c r="B163" s="163"/>
      <c r="C163" s="164" t="s">
        <v>209</v>
      </c>
      <c r="D163" s="164" t="s">
        <v>117</v>
      </c>
      <c r="E163" s="165" t="s">
        <v>210</v>
      </c>
      <c r="F163" s="166" t="s">
        <v>211</v>
      </c>
      <c r="G163" s="167" t="s">
        <v>212</v>
      </c>
      <c r="H163" s="168">
        <v>750.98000000000002</v>
      </c>
      <c r="I163" s="169"/>
      <c r="J163" s="170">
        <f>ROUND(I163*H163,2)</f>
        <v>0</v>
      </c>
      <c r="K163" s="166" t="s">
        <v>121</v>
      </c>
      <c r="L163" s="37"/>
      <c r="M163" s="171" t="s">
        <v>1</v>
      </c>
      <c r="N163" s="172" t="s">
        <v>40</v>
      </c>
      <c r="O163" s="75"/>
      <c r="P163" s="173">
        <f>O163*H163</f>
        <v>0</v>
      </c>
      <c r="Q163" s="173">
        <v>0</v>
      </c>
      <c r="R163" s="173">
        <f>Q163*H163</f>
        <v>0</v>
      </c>
      <c r="S163" s="173">
        <v>3.0000000000000001E-05</v>
      </c>
      <c r="T163" s="174">
        <f>S163*H163</f>
        <v>0.022529400000000002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75" t="s">
        <v>142</v>
      </c>
      <c r="AT163" s="175" t="s">
        <v>117</v>
      </c>
      <c r="AU163" s="175" t="s">
        <v>82</v>
      </c>
      <c r="AY163" s="17" t="s">
        <v>114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7" t="s">
        <v>80</v>
      </c>
      <c r="BK163" s="176">
        <f>ROUND(I163*H163,2)</f>
        <v>0</v>
      </c>
      <c r="BL163" s="17" t="s">
        <v>142</v>
      </c>
      <c r="BM163" s="175" t="s">
        <v>213</v>
      </c>
    </row>
    <row r="164" s="13" customFormat="1">
      <c r="A164" s="13"/>
      <c r="B164" s="177"/>
      <c r="C164" s="13"/>
      <c r="D164" s="178" t="s">
        <v>124</v>
      </c>
      <c r="E164" s="179" t="s">
        <v>1</v>
      </c>
      <c r="F164" s="180" t="s">
        <v>214</v>
      </c>
      <c r="G164" s="13"/>
      <c r="H164" s="181">
        <v>245</v>
      </c>
      <c r="I164" s="182"/>
      <c r="J164" s="13"/>
      <c r="K164" s="13"/>
      <c r="L164" s="177"/>
      <c r="M164" s="183"/>
      <c r="N164" s="184"/>
      <c r="O164" s="184"/>
      <c r="P164" s="184"/>
      <c r="Q164" s="184"/>
      <c r="R164" s="184"/>
      <c r="S164" s="184"/>
      <c r="T164" s="18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79" t="s">
        <v>124</v>
      </c>
      <c r="AU164" s="179" t="s">
        <v>82</v>
      </c>
      <c r="AV164" s="13" t="s">
        <v>82</v>
      </c>
      <c r="AW164" s="13" t="s">
        <v>32</v>
      </c>
      <c r="AX164" s="13" t="s">
        <v>75</v>
      </c>
      <c r="AY164" s="179" t="s">
        <v>114</v>
      </c>
    </row>
    <row r="165" s="13" customFormat="1">
      <c r="A165" s="13"/>
      <c r="B165" s="177"/>
      <c r="C165" s="13"/>
      <c r="D165" s="178" t="s">
        <v>124</v>
      </c>
      <c r="E165" s="179" t="s">
        <v>1</v>
      </c>
      <c r="F165" s="180" t="s">
        <v>215</v>
      </c>
      <c r="G165" s="13"/>
      <c r="H165" s="181">
        <v>371.19999999999999</v>
      </c>
      <c r="I165" s="182"/>
      <c r="J165" s="13"/>
      <c r="K165" s="13"/>
      <c r="L165" s="177"/>
      <c r="M165" s="183"/>
      <c r="N165" s="184"/>
      <c r="O165" s="184"/>
      <c r="P165" s="184"/>
      <c r="Q165" s="184"/>
      <c r="R165" s="184"/>
      <c r="S165" s="184"/>
      <c r="T165" s="18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79" t="s">
        <v>124</v>
      </c>
      <c r="AU165" s="179" t="s">
        <v>82</v>
      </c>
      <c r="AV165" s="13" t="s">
        <v>82</v>
      </c>
      <c r="AW165" s="13" t="s">
        <v>32</v>
      </c>
      <c r="AX165" s="13" t="s">
        <v>75</v>
      </c>
      <c r="AY165" s="179" t="s">
        <v>114</v>
      </c>
    </row>
    <row r="166" s="13" customFormat="1">
      <c r="A166" s="13"/>
      <c r="B166" s="177"/>
      <c r="C166" s="13"/>
      <c r="D166" s="178" t="s">
        <v>124</v>
      </c>
      <c r="E166" s="179" t="s">
        <v>1</v>
      </c>
      <c r="F166" s="180" t="s">
        <v>216</v>
      </c>
      <c r="G166" s="13"/>
      <c r="H166" s="181">
        <v>22.600000000000001</v>
      </c>
      <c r="I166" s="182"/>
      <c r="J166" s="13"/>
      <c r="K166" s="13"/>
      <c r="L166" s="177"/>
      <c r="M166" s="183"/>
      <c r="N166" s="184"/>
      <c r="O166" s="184"/>
      <c r="P166" s="184"/>
      <c r="Q166" s="184"/>
      <c r="R166" s="184"/>
      <c r="S166" s="184"/>
      <c r="T166" s="18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9" t="s">
        <v>124</v>
      </c>
      <c r="AU166" s="179" t="s">
        <v>82</v>
      </c>
      <c r="AV166" s="13" t="s">
        <v>82</v>
      </c>
      <c r="AW166" s="13" t="s">
        <v>32</v>
      </c>
      <c r="AX166" s="13" t="s">
        <v>75</v>
      </c>
      <c r="AY166" s="179" t="s">
        <v>114</v>
      </c>
    </row>
    <row r="167" s="13" customFormat="1">
      <c r="A167" s="13"/>
      <c r="B167" s="177"/>
      <c r="C167" s="13"/>
      <c r="D167" s="178" t="s">
        <v>124</v>
      </c>
      <c r="E167" s="179" t="s">
        <v>1</v>
      </c>
      <c r="F167" s="180" t="s">
        <v>217</v>
      </c>
      <c r="G167" s="13"/>
      <c r="H167" s="181">
        <v>71.400000000000006</v>
      </c>
      <c r="I167" s="182"/>
      <c r="J167" s="13"/>
      <c r="K167" s="13"/>
      <c r="L167" s="177"/>
      <c r="M167" s="183"/>
      <c r="N167" s="184"/>
      <c r="O167" s="184"/>
      <c r="P167" s="184"/>
      <c r="Q167" s="184"/>
      <c r="R167" s="184"/>
      <c r="S167" s="184"/>
      <c r="T167" s="18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79" t="s">
        <v>124</v>
      </c>
      <c r="AU167" s="179" t="s">
        <v>82</v>
      </c>
      <c r="AV167" s="13" t="s">
        <v>82</v>
      </c>
      <c r="AW167" s="13" t="s">
        <v>32</v>
      </c>
      <c r="AX167" s="13" t="s">
        <v>75</v>
      </c>
      <c r="AY167" s="179" t="s">
        <v>114</v>
      </c>
    </row>
    <row r="168" s="13" customFormat="1">
      <c r="A168" s="13"/>
      <c r="B168" s="177"/>
      <c r="C168" s="13"/>
      <c r="D168" s="178" t="s">
        <v>124</v>
      </c>
      <c r="E168" s="179" t="s">
        <v>1</v>
      </c>
      <c r="F168" s="180" t="s">
        <v>218</v>
      </c>
      <c r="G168" s="13"/>
      <c r="H168" s="181">
        <v>22.199999999999999</v>
      </c>
      <c r="I168" s="182"/>
      <c r="J168" s="13"/>
      <c r="K168" s="13"/>
      <c r="L168" s="177"/>
      <c r="M168" s="183"/>
      <c r="N168" s="184"/>
      <c r="O168" s="184"/>
      <c r="P168" s="184"/>
      <c r="Q168" s="184"/>
      <c r="R168" s="184"/>
      <c r="S168" s="184"/>
      <c r="T168" s="18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79" t="s">
        <v>124</v>
      </c>
      <c r="AU168" s="179" t="s">
        <v>82</v>
      </c>
      <c r="AV168" s="13" t="s">
        <v>82</v>
      </c>
      <c r="AW168" s="13" t="s">
        <v>32</v>
      </c>
      <c r="AX168" s="13" t="s">
        <v>75</v>
      </c>
      <c r="AY168" s="179" t="s">
        <v>114</v>
      </c>
    </row>
    <row r="169" s="13" customFormat="1">
      <c r="A169" s="13"/>
      <c r="B169" s="177"/>
      <c r="C169" s="13"/>
      <c r="D169" s="178" t="s">
        <v>124</v>
      </c>
      <c r="E169" s="179" t="s">
        <v>1</v>
      </c>
      <c r="F169" s="180" t="s">
        <v>219</v>
      </c>
      <c r="G169" s="13"/>
      <c r="H169" s="181">
        <v>18.579999999999998</v>
      </c>
      <c r="I169" s="182"/>
      <c r="J169" s="13"/>
      <c r="K169" s="13"/>
      <c r="L169" s="177"/>
      <c r="M169" s="183"/>
      <c r="N169" s="184"/>
      <c r="O169" s="184"/>
      <c r="P169" s="184"/>
      <c r="Q169" s="184"/>
      <c r="R169" s="184"/>
      <c r="S169" s="184"/>
      <c r="T169" s="1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9" t="s">
        <v>124</v>
      </c>
      <c r="AU169" s="179" t="s">
        <v>82</v>
      </c>
      <c r="AV169" s="13" t="s">
        <v>82</v>
      </c>
      <c r="AW169" s="13" t="s">
        <v>32</v>
      </c>
      <c r="AX169" s="13" t="s">
        <v>75</v>
      </c>
      <c r="AY169" s="179" t="s">
        <v>114</v>
      </c>
    </row>
    <row r="170" s="14" customFormat="1">
      <c r="A170" s="14"/>
      <c r="B170" s="186"/>
      <c r="C170" s="14"/>
      <c r="D170" s="178" t="s">
        <v>124</v>
      </c>
      <c r="E170" s="187" t="s">
        <v>1</v>
      </c>
      <c r="F170" s="188" t="s">
        <v>127</v>
      </c>
      <c r="G170" s="14"/>
      <c r="H170" s="189">
        <v>750.98000000000013</v>
      </c>
      <c r="I170" s="190"/>
      <c r="J170" s="14"/>
      <c r="K170" s="14"/>
      <c r="L170" s="186"/>
      <c r="M170" s="191"/>
      <c r="N170" s="192"/>
      <c r="O170" s="192"/>
      <c r="P170" s="192"/>
      <c r="Q170" s="192"/>
      <c r="R170" s="192"/>
      <c r="S170" s="192"/>
      <c r="T170" s="19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87" t="s">
        <v>124</v>
      </c>
      <c r="AU170" s="187" t="s">
        <v>82</v>
      </c>
      <c r="AV170" s="14" t="s">
        <v>122</v>
      </c>
      <c r="AW170" s="14" t="s">
        <v>32</v>
      </c>
      <c r="AX170" s="14" t="s">
        <v>80</v>
      </c>
      <c r="AY170" s="187" t="s">
        <v>114</v>
      </c>
    </row>
    <row r="171" s="2" customFormat="1" ht="24.15" customHeight="1">
      <c r="A171" s="36"/>
      <c r="B171" s="163"/>
      <c r="C171" s="195" t="s">
        <v>220</v>
      </c>
      <c r="D171" s="195" t="s">
        <v>203</v>
      </c>
      <c r="E171" s="196" t="s">
        <v>221</v>
      </c>
      <c r="F171" s="197" t="s">
        <v>222</v>
      </c>
      <c r="G171" s="198" t="s">
        <v>212</v>
      </c>
      <c r="H171" s="199">
        <v>788.529</v>
      </c>
      <c r="I171" s="200"/>
      <c r="J171" s="201">
        <f>ROUND(I171*H171,2)</f>
        <v>0</v>
      </c>
      <c r="K171" s="197" t="s">
        <v>121</v>
      </c>
      <c r="L171" s="202"/>
      <c r="M171" s="203" t="s">
        <v>1</v>
      </c>
      <c r="N171" s="204" t="s">
        <v>40</v>
      </c>
      <c r="O171" s="75"/>
      <c r="P171" s="173">
        <f>O171*H171</f>
        <v>0</v>
      </c>
      <c r="Q171" s="173">
        <v>0</v>
      </c>
      <c r="R171" s="173">
        <f>Q171*H171</f>
        <v>0</v>
      </c>
      <c r="S171" s="173">
        <v>0</v>
      </c>
      <c r="T171" s="17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75" t="s">
        <v>206</v>
      </c>
      <c r="AT171" s="175" t="s">
        <v>203</v>
      </c>
      <c r="AU171" s="175" t="s">
        <v>82</v>
      </c>
      <c r="AY171" s="17" t="s">
        <v>114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7" t="s">
        <v>80</v>
      </c>
      <c r="BK171" s="176">
        <f>ROUND(I171*H171,2)</f>
        <v>0</v>
      </c>
      <c r="BL171" s="17" t="s">
        <v>142</v>
      </c>
      <c r="BM171" s="175" t="s">
        <v>223</v>
      </c>
    </row>
    <row r="172" s="13" customFormat="1">
      <c r="A172" s="13"/>
      <c r="B172" s="177"/>
      <c r="C172" s="13"/>
      <c r="D172" s="178" t="s">
        <v>124</v>
      </c>
      <c r="E172" s="13"/>
      <c r="F172" s="180" t="s">
        <v>224</v>
      </c>
      <c r="G172" s="13"/>
      <c r="H172" s="181">
        <v>788.529</v>
      </c>
      <c r="I172" s="182"/>
      <c r="J172" s="13"/>
      <c r="K172" s="13"/>
      <c r="L172" s="177"/>
      <c r="M172" s="183"/>
      <c r="N172" s="184"/>
      <c r="O172" s="184"/>
      <c r="P172" s="184"/>
      <c r="Q172" s="184"/>
      <c r="R172" s="184"/>
      <c r="S172" s="184"/>
      <c r="T172" s="18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79" t="s">
        <v>124</v>
      </c>
      <c r="AU172" s="179" t="s">
        <v>82</v>
      </c>
      <c r="AV172" s="13" t="s">
        <v>82</v>
      </c>
      <c r="AW172" s="13" t="s">
        <v>3</v>
      </c>
      <c r="AX172" s="13" t="s">
        <v>80</v>
      </c>
      <c r="AY172" s="179" t="s">
        <v>114</v>
      </c>
    </row>
    <row r="173" s="2" customFormat="1" ht="24.15" customHeight="1">
      <c r="A173" s="36"/>
      <c r="B173" s="163"/>
      <c r="C173" s="164" t="s">
        <v>225</v>
      </c>
      <c r="D173" s="164" t="s">
        <v>117</v>
      </c>
      <c r="E173" s="165" t="s">
        <v>226</v>
      </c>
      <c r="F173" s="166" t="s">
        <v>227</v>
      </c>
      <c r="G173" s="167" t="s">
        <v>141</v>
      </c>
      <c r="H173" s="168">
        <v>178</v>
      </c>
      <c r="I173" s="169"/>
      <c r="J173" s="170">
        <f>ROUND(I173*H173,2)</f>
        <v>0</v>
      </c>
      <c r="K173" s="166" t="s">
        <v>121</v>
      </c>
      <c r="L173" s="37"/>
      <c r="M173" s="171" t="s">
        <v>1</v>
      </c>
      <c r="N173" s="172" t="s">
        <v>40</v>
      </c>
      <c r="O173" s="75"/>
      <c r="P173" s="173">
        <f>O173*H173</f>
        <v>0</v>
      </c>
      <c r="Q173" s="173">
        <v>0</v>
      </c>
      <c r="R173" s="173">
        <f>Q173*H173</f>
        <v>0</v>
      </c>
      <c r="S173" s="173">
        <v>0</v>
      </c>
      <c r="T173" s="17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5" t="s">
        <v>142</v>
      </c>
      <c r="AT173" s="175" t="s">
        <v>117</v>
      </c>
      <c r="AU173" s="175" t="s">
        <v>82</v>
      </c>
      <c r="AY173" s="17" t="s">
        <v>114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80</v>
      </c>
      <c r="BK173" s="176">
        <f>ROUND(I173*H173,2)</f>
        <v>0</v>
      </c>
      <c r="BL173" s="17" t="s">
        <v>142</v>
      </c>
      <c r="BM173" s="175" t="s">
        <v>228</v>
      </c>
    </row>
    <row r="174" s="13" customFormat="1">
      <c r="A174" s="13"/>
      <c r="B174" s="177"/>
      <c r="C174" s="13"/>
      <c r="D174" s="178" t="s">
        <v>124</v>
      </c>
      <c r="E174" s="179" t="s">
        <v>1</v>
      </c>
      <c r="F174" s="180" t="s">
        <v>229</v>
      </c>
      <c r="G174" s="13"/>
      <c r="H174" s="181">
        <v>178</v>
      </c>
      <c r="I174" s="182"/>
      <c r="J174" s="13"/>
      <c r="K174" s="13"/>
      <c r="L174" s="177"/>
      <c r="M174" s="183"/>
      <c r="N174" s="184"/>
      <c r="O174" s="184"/>
      <c r="P174" s="184"/>
      <c r="Q174" s="184"/>
      <c r="R174" s="184"/>
      <c r="S174" s="184"/>
      <c r="T174" s="18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79" t="s">
        <v>124</v>
      </c>
      <c r="AU174" s="179" t="s">
        <v>82</v>
      </c>
      <c r="AV174" s="13" t="s">
        <v>82</v>
      </c>
      <c r="AW174" s="13" t="s">
        <v>32</v>
      </c>
      <c r="AX174" s="13" t="s">
        <v>80</v>
      </c>
      <c r="AY174" s="179" t="s">
        <v>114</v>
      </c>
    </row>
    <row r="175" s="2" customFormat="1" ht="24.15" customHeight="1">
      <c r="A175" s="36"/>
      <c r="B175" s="163"/>
      <c r="C175" s="164" t="s">
        <v>230</v>
      </c>
      <c r="D175" s="164" t="s">
        <v>117</v>
      </c>
      <c r="E175" s="165" t="s">
        <v>231</v>
      </c>
      <c r="F175" s="166" t="s">
        <v>232</v>
      </c>
      <c r="G175" s="167" t="s">
        <v>120</v>
      </c>
      <c r="H175" s="168">
        <v>594.298</v>
      </c>
      <c r="I175" s="169"/>
      <c r="J175" s="170">
        <f>ROUND(I175*H175,2)</f>
        <v>0</v>
      </c>
      <c r="K175" s="166" t="s">
        <v>121</v>
      </c>
      <c r="L175" s="37"/>
      <c r="M175" s="171" t="s">
        <v>1</v>
      </c>
      <c r="N175" s="172" t="s">
        <v>40</v>
      </c>
      <c r="O175" s="75"/>
      <c r="P175" s="173">
        <f>O175*H175</f>
        <v>0</v>
      </c>
      <c r="Q175" s="173">
        <v>2.0000000000000002E-05</v>
      </c>
      <c r="R175" s="173">
        <f>Q175*H175</f>
        <v>0.011885960000000001</v>
      </c>
      <c r="S175" s="173">
        <v>0</v>
      </c>
      <c r="T175" s="17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75" t="s">
        <v>142</v>
      </c>
      <c r="AT175" s="175" t="s">
        <v>117</v>
      </c>
      <c r="AU175" s="175" t="s">
        <v>82</v>
      </c>
      <c r="AY175" s="17" t="s">
        <v>114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7" t="s">
        <v>80</v>
      </c>
      <c r="BK175" s="176">
        <f>ROUND(I175*H175,2)</f>
        <v>0</v>
      </c>
      <c r="BL175" s="17" t="s">
        <v>142</v>
      </c>
      <c r="BM175" s="175" t="s">
        <v>233</v>
      </c>
    </row>
    <row r="176" s="13" customFormat="1">
      <c r="A176" s="13"/>
      <c r="B176" s="177"/>
      <c r="C176" s="13"/>
      <c r="D176" s="178" t="s">
        <v>124</v>
      </c>
      <c r="E176" s="179" t="s">
        <v>1</v>
      </c>
      <c r="F176" s="180" t="s">
        <v>234</v>
      </c>
      <c r="G176" s="13"/>
      <c r="H176" s="181">
        <v>149.625</v>
      </c>
      <c r="I176" s="182"/>
      <c r="J176" s="13"/>
      <c r="K176" s="13"/>
      <c r="L176" s="177"/>
      <c r="M176" s="183"/>
      <c r="N176" s="184"/>
      <c r="O176" s="184"/>
      <c r="P176" s="184"/>
      <c r="Q176" s="184"/>
      <c r="R176" s="184"/>
      <c r="S176" s="184"/>
      <c r="T176" s="18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79" t="s">
        <v>124</v>
      </c>
      <c r="AU176" s="179" t="s">
        <v>82</v>
      </c>
      <c r="AV176" s="13" t="s">
        <v>82</v>
      </c>
      <c r="AW176" s="13" t="s">
        <v>32</v>
      </c>
      <c r="AX176" s="13" t="s">
        <v>75</v>
      </c>
      <c r="AY176" s="179" t="s">
        <v>114</v>
      </c>
    </row>
    <row r="177" s="13" customFormat="1">
      <c r="A177" s="13"/>
      <c r="B177" s="177"/>
      <c r="C177" s="13"/>
      <c r="D177" s="178" t="s">
        <v>124</v>
      </c>
      <c r="E177" s="179" t="s">
        <v>1</v>
      </c>
      <c r="F177" s="180" t="s">
        <v>235</v>
      </c>
      <c r="G177" s="13"/>
      <c r="H177" s="181">
        <v>395.37099999999998</v>
      </c>
      <c r="I177" s="182"/>
      <c r="J177" s="13"/>
      <c r="K177" s="13"/>
      <c r="L177" s="177"/>
      <c r="M177" s="183"/>
      <c r="N177" s="184"/>
      <c r="O177" s="184"/>
      <c r="P177" s="184"/>
      <c r="Q177" s="184"/>
      <c r="R177" s="184"/>
      <c r="S177" s="184"/>
      <c r="T177" s="18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9" t="s">
        <v>124</v>
      </c>
      <c r="AU177" s="179" t="s">
        <v>82</v>
      </c>
      <c r="AV177" s="13" t="s">
        <v>82</v>
      </c>
      <c r="AW177" s="13" t="s">
        <v>32</v>
      </c>
      <c r="AX177" s="13" t="s">
        <v>75</v>
      </c>
      <c r="AY177" s="179" t="s">
        <v>114</v>
      </c>
    </row>
    <row r="178" s="13" customFormat="1">
      <c r="A178" s="13"/>
      <c r="B178" s="177"/>
      <c r="C178" s="13"/>
      <c r="D178" s="178" t="s">
        <v>124</v>
      </c>
      <c r="E178" s="179" t="s">
        <v>1</v>
      </c>
      <c r="F178" s="180" t="s">
        <v>236</v>
      </c>
      <c r="G178" s="13"/>
      <c r="H178" s="181">
        <v>13.02</v>
      </c>
      <c r="I178" s="182"/>
      <c r="J178" s="13"/>
      <c r="K178" s="13"/>
      <c r="L178" s="177"/>
      <c r="M178" s="183"/>
      <c r="N178" s="184"/>
      <c r="O178" s="184"/>
      <c r="P178" s="184"/>
      <c r="Q178" s="184"/>
      <c r="R178" s="184"/>
      <c r="S178" s="184"/>
      <c r="T178" s="18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79" t="s">
        <v>124</v>
      </c>
      <c r="AU178" s="179" t="s">
        <v>82</v>
      </c>
      <c r="AV178" s="13" t="s">
        <v>82</v>
      </c>
      <c r="AW178" s="13" t="s">
        <v>32</v>
      </c>
      <c r="AX178" s="13" t="s">
        <v>75</v>
      </c>
      <c r="AY178" s="179" t="s">
        <v>114</v>
      </c>
    </row>
    <row r="179" s="13" customFormat="1">
      <c r="A179" s="13"/>
      <c r="B179" s="177"/>
      <c r="C179" s="13"/>
      <c r="D179" s="178" t="s">
        <v>124</v>
      </c>
      <c r="E179" s="179" t="s">
        <v>1</v>
      </c>
      <c r="F179" s="180" t="s">
        <v>237</v>
      </c>
      <c r="G179" s="13"/>
      <c r="H179" s="181">
        <v>5.7999999999999998</v>
      </c>
      <c r="I179" s="182"/>
      <c r="J179" s="13"/>
      <c r="K179" s="13"/>
      <c r="L179" s="177"/>
      <c r="M179" s="183"/>
      <c r="N179" s="184"/>
      <c r="O179" s="184"/>
      <c r="P179" s="184"/>
      <c r="Q179" s="184"/>
      <c r="R179" s="184"/>
      <c r="S179" s="184"/>
      <c r="T179" s="18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9" t="s">
        <v>124</v>
      </c>
      <c r="AU179" s="179" t="s">
        <v>82</v>
      </c>
      <c r="AV179" s="13" t="s">
        <v>82</v>
      </c>
      <c r="AW179" s="13" t="s">
        <v>32</v>
      </c>
      <c r="AX179" s="13" t="s">
        <v>75</v>
      </c>
      <c r="AY179" s="179" t="s">
        <v>114</v>
      </c>
    </row>
    <row r="180" s="13" customFormat="1">
      <c r="A180" s="13"/>
      <c r="B180" s="177"/>
      <c r="C180" s="13"/>
      <c r="D180" s="178" t="s">
        <v>124</v>
      </c>
      <c r="E180" s="179" t="s">
        <v>1</v>
      </c>
      <c r="F180" s="180" t="s">
        <v>238</v>
      </c>
      <c r="G180" s="13"/>
      <c r="H180" s="181">
        <v>7.2450000000000001</v>
      </c>
      <c r="I180" s="182"/>
      <c r="J180" s="13"/>
      <c r="K180" s="13"/>
      <c r="L180" s="177"/>
      <c r="M180" s="183"/>
      <c r="N180" s="184"/>
      <c r="O180" s="184"/>
      <c r="P180" s="184"/>
      <c r="Q180" s="184"/>
      <c r="R180" s="184"/>
      <c r="S180" s="184"/>
      <c r="T180" s="1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79" t="s">
        <v>124</v>
      </c>
      <c r="AU180" s="179" t="s">
        <v>82</v>
      </c>
      <c r="AV180" s="13" t="s">
        <v>82</v>
      </c>
      <c r="AW180" s="13" t="s">
        <v>32</v>
      </c>
      <c r="AX180" s="13" t="s">
        <v>75</v>
      </c>
      <c r="AY180" s="179" t="s">
        <v>114</v>
      </c>
    </row>
    <row r="181" s="13" customFormat="1">
      <c r="A181" s="13"/>
      <c r="B181" s="177"/>
      <c r="C181" s="13"/>
      <c r="D181" s="178" t="s">
        <v>124</v>
      </c>
      <c r="E181" s="179" t="s">
        <v>1</v>
      </c>
      <c r="F181" s="180" t="s">
        <v>239</v>
      </c>
      <c r="G181" s="13"/>
      <c r="H181" s="181">
        <v>23.236999999999998</v>
      </c>
      <c r="I181" s="182"/>
      <c r="J181" s="13"/>
      <c r="K181" s="13"/>
      <c r="L181" s="177"/>
      <c r="M181" s="183"/>
      <c r="N181" s="184"/>
      <c r="O181" s="184"/>
      <c r="P181" s="184"/>
      <c r="Q181" s="184"/>
      <c r="R181" s="184"/>
      <c r="S181" s="184"/>
      <c r="T181" s="18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79" t="s">
        <v>124</v>
      </c>
      <c r="AU181" s="179" t="s">
        <v>82</v>
      </c>
      <c r="AV181" s="13" t="s">
        <v>82</v>
      </c>
      <c r="AW181" s="13" t="s">
        <v>32</v>
      </c>
      <c r="AX181" s="13" t="s">
        <v>75</v>
      </c>
      <c r="AY181" s="179" t="s">
        <v>114</v>
      </c>
    </row>
    <row r="182" s="14" customFormat="1">
      <c r="A182" s="14"/>
      <c r="B182" s="186"/>
      <c r="C182" s="14"/>
      <c r="D182" s="178" t="s">
        <v>124</v>
      </c>
      <c r="E182" s="187" t="s">
        <v>1</v>
      </c>
      <c r="F182" s="188" t="s">
        <v>127</v>
      </c>
      <c r="G182" s="14"/>
      <c r="H182" s="189">
        <v>594.29799999999989</v>
      </c>
      <c r="I182" s="190"/>
      <c r="J182" s="14"/>
      <c r="K182" s="14"/>
      <c r="L182" s="186"/>
      <c r="M182" s="191"/>
      <c r="N182" s="192"/>
      <c r="O182" s="192"/>
      <c r="P182" s="192"/>
      <c r="Q182" s="192"/>
      <c r="R182" s="192"/>
      <c r="S182" s="192"/>
      <c r="T182" s="19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87" t="s">
        <v>124</v>
      </c>
      <c r="AU182" s="187" t="s">
        <v>82</v>
      </c>
      <c r="AV182" s="14" t="s">
        <v>122</v>
      </c>
      <c r="AW182" s="14" t="s">
        <v>32</v>
      </c>
      <c r="AX182" s="14" t="s">
        <v>80</v>
      </c>
      <c r="AY182" s="187" t="s">
        <v>114</v>
      </c>
    </row>
    <row r="183" s="2" customFormat="1" ht="24.15" customHeight="1">
      <c r="A183" s="36"/>
      <c r="B183" s="163"/>
      <c r="C183" s="164" t="s">
        <v>7</v>
      </c>
      <c r="D183" s="164" t="s">
        <v>117</v>
      </c>
      <c r="E183" s="165" t="s">
        <v>240</v>
      </c>
      <c r="F183" s="166" t="s">
        <v>241</v>
      </c>
      <c r="G183" s="167" t="s">
        <v>120</v>
      </c>
      <c r="H183" s="168">
        <v>594.298</v>
      </c>
      <c r="I183" s="169"/>
      <c r="J183" s="170">
        <f>ROUND(I183*H183,2)</f>
        <v>0</v>
      </c>
      <c r="K183" s="166" t="s">
        <v>121</v>
      </c>
      <c r="L183" s="37"/>
      <c r="M183" s="171" t="s">
        <v>1</v>
      </c>
      <c r="N183" s="172" t="s">
        <v>40</v>
      </c>
      <c r="O183" s="75"/>
      <c r="P183" s="173">
        <f>O183*H183</f>
        <v>0</v>
      </c>
      <c r="Q183" s="173">
        <v>6.0000000000000002E-05</v>
      </c>
      <c r="R183" s="173">
        <f>Q183*H183</f>
        <v>0.035657880000000003</v>
      </c>
      <c r="S183" s="173">
        <v>0</v>
      </c>
      <c r="T183" s="17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75" t="s">
        <v>142</v>
      </c>
      <c r="AT183" s="175" t="s">
        <v>117</v>
      </c>
      <c r="AU183" s="175" t="s">
        <v>82</v>
      </c>
      <c r="AY183" s="17" t="s">
        <v>114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7" t="s">
        <v>80</v>
      </c>
      <c r="BK183" s="176">
        <f>ROUND(I183*H183,2)</f>
        <v>0</v>
      </c>
      <c r="BL183" s="17" t="s">
        <v>142</v>
      </c>
      <c r="BM183" s="175" t="s">
        <v>242</v>
      </c>
    </row>
    <row r="184" s="2" customFormat="1" ht="21.75" customHeight="1">
      <c r="A184" s="36"/>
      <c r="B184" s="163"/>
      <c r="C184" s="164" t="s">
        <v>243</v>
      </c>
      <c r="D184" s="164" t="s">
        <v>117</v>
      </c>
      <c r="E184" s="165" t="s">
        <v>244</v>
      </c>
      <c r="F184" s="166" t="s">
        <v>245</v>
      </c>
      <c r="G184" s="167" t="s">
        <v>120</v>
      </c>
      <c r="H184" s="168">
        <v>594.298</v>
      </c>
      <c r="I184" s="169"/>
      <c r="J184" s="170">
        <f>ROUND(I184*H184,2)</f>
        <v>0</v>
      </c>
      <c r="K184" s="166" t="s">
        <v>121</v>
      </c>
      <c r="L184" s="37"/>
      <c r="M184" s="171" t="s">
        <v>1</v>
      </c>
      <c r="N184" s="172" t="s">
        <v>40</v>
      </c>
      <c r="O184" s="75"/>
      <c r="P184" s="173">
        <f>O184*H184</f>
        <v>0</v>
      </c>
      <c r="Q184" s="173">
        <v>0.00012999999999999999</v>
      </c>
      <c r="R184" s="173">
        <f>Q184*H184</f>
        <v>0.077258739999999992</v>
      </c>
      <c r="S184" s="173">
        <v>0</v>
      </c>
      <c r="T184" s="17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75" t="s">
        <v>142</v>
      </c>
      <c r="AT184" s="175" t="s">
        <v>117</v>
      </c>
      <c r="AU184" s="175" t="s">
        <v>82</v>
      </c>
      <c r="AY184" s="17" t="s">
        <v>114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7" t="s">
        <v>80</v>
      </c>
      <c r="BK184" s="176">
        <f>ROUND(I184*H184,2)</f>
        <v>0</v>
      </c>
      <c r="BL184" s="17" t="s">
        <v>142</v>
      </c>
      <c r="BM184" s="175" t="s">
        <v>246</v>
      </c>
    </row>
    <row r="185" s="2" customFormat="1" ht="16.5" customHeight="1">
      <c r="A185" s="36"/>
      <c r="B185" s="163"/>
      <c r="C185" s="164" t="s">
        <v>247</v>
      </c>
      <c r="D185" s="164" t="s">
        <v>117</v>
      </c>
      <c r="E185" s="165" t="s">
        <v>248</v>
      </c>
      <c r="F185" s="166" t="s">
        <v>249</v>
      </c>
      <c r="G185" s="167" t="s">
        <v>120</v>
      </c>
      <c r="H185" s="168">
        <v>594.298</v>
      </c>
      <c r="I185" s="169"/>
      <c r="J185" s="170">
        <f>ROUND(I185*H185,2)</f>
        <v>0</v>
      </c>
      <c r="K185" s="166" t="s">
        <v>121</v>
      </c>
      <c r="L185" s="37"/>
      <c r="M185" s="171" t="s">
        <v>1</v>
      </c>
      <c r="N185" s="172" t="s">
        <v>40</v>
      </c>
      <c r="O185" s="75"/>
      <c r="P185" s="173">
        <f>O185*H185</f>
        <v>0</v>
      </c>
      <c r="Q185" s="173">
        <v>0.00012</v>
      </c>
      <c r="R185" s="173">
        <f>Q185*H185</f>
        <v>0.071315760000000006</v>
      </c>
      <c r="S185" s="173">
        <v>0</v>
      </c>
      <c r="T185" s="17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75" t="s">
        <v>142</v>
      </c>
      <c r="AT185" s="175" t="s">
        <v>117</v>
      </c>
      <c r="AU185" s="175" t="s">
        <v>82</v>
      </c>
      <c r="AY185" s="17" t="s">
        <v>114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7" t="s">
        <v>80</v>
      </c>
      <c r="BK185" s="176">
        <f>ROUND(I185*H185,2)</f>
        <v>0</v>
      </c>
      <c r="BL185" s="17" t="s">
        <v>142</v>
      </c>
      <c r="BM185" s="175" t="s">
        <v>250</v>
      </c>
    </row>
    <row r="186" s="2" customFormat="1" ht="24.15" customHeight="1">
      <c r="A186" s="36"/>
      <c r="B186" s="163"/>
      <c r="C186" s="164" t="s">
        <v>251</v>
      </c>
      <c r="D186" s="164" t="s">
        <v>117</v>
      </c>
      <c r="E186" s="165" t="s">
        <v>252</v>
      </c>
      <c r="F186" s="166" t="s">
        <v>253</v>
      </c>
      <c r="G186" s="167" t="s">
        <v>120</v>
      </c>
      <c r="H186" s="168">
        <v>594.298</v>
      </c>
      <c r="I186" s="169"/>
      <c r="J186" s="170">
        <f>ROUND(I186*H186,2)</f>
        <v>0</v>
      </c>
      <c r="K186" s="166" t="s">
        <v>121</v>
      </c>
      <c r="L186" s="37"/>
      <c r="M186" s="171" t="s">
        <v>1</v>
      </c>
      <c r="N186" s="172" t="s">
        <v>40</v>
      </c>
      <c r="O186" s="75"/>
      <c r="P186" s="173">
        <f>O186*H186</f>
        <v>0</v>
      </c>
      <c r="Q186" s="173">
        <v>3.0000000000000001E-05</v>
      </c>
      <c r="R186" s="173">
        <f>Q186*H186</f>
        <v>0.017828940000000001</v>
      </c>
      <c r="S186" s="173">
        <v>0</v>
      </c>
      <c r="T186" s="17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5" t="s">
        <v>142</v>
      </c>
      <c r="AT186" s="175" t="s">
        <v>117</v>
      </c>
      <c r="AU186" s="175" t="s">
        <v>82</v>
      </c>
      <c r="AY186" s="17" t="s">
        <v>114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7" t="s">
        <v>80</v>
      </c>
      <c r="BK186" s="176">
        <f>ROUND(I186*H186,2)</f>
        <v>0</v>
      </c>
      <c r="BL186" s="17" t="s">
        <v>142</v>
      </c>
      <c r="BM186" s="175" t="s">
        <v>254</v>
      </c>
    </row>
    <row r="187" s="2" customFormat="1" ht="24.15" customHeight="1">
      <c r="A187" s="36"/>
      <c r="B187" s="163"/>
      <c r="C187" s="164" t="s">
        <v>255</v>
      </c>
      <c r="D187" s="164" t="s">
        <v>117</v>
      </c>
      <c r="E187" s="165" t="s">
        <v>256</v>
      </c>
      <c r="F187" s="166" t="s">
        <v>257</v>
      </c>
      <c r="G187" s="167" t="s">
        <v>120</v>
      </c>
      <c r="H187" s="168">
        <v>594.298</v>
      </c>
      <c r="I187" s="169"/>
      <c r="J187" s="170">
        <f>ROUND(I187*H187,2)</f>
        <v>0</v>
      </c>
      <c r="K187" s="166" t="s">
        <v>121</v>
      </c>
      <c r="L187" s="37"/>
      <c r="M187" s="171" t="s">
        <v>1</v>
      </c>
      <c r="N187" s="172" t="s">
        <v>40</v>
      </c>
      <c r="O187" s="75"/>
      <c r="P187" s="173">
        <f>O187*H187</f>
        <v>0</v>
      </c>
      <c r="Q187" s="173">
        <v>0.00032000000000000003</v>
      </c>
      <c r="R187" s="173">
        <f>Q187*H187</f>
        <v>0.19017536000000002</v>
      </c>
      <c r="S187" s="173">
        <v>0</v>
      </c>
      <c r="T187" s="17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75" t="s">
        <v>142</v>
      </c>
      <c r="AT187" s="175" t="s">
        <v>117</v>
      </c>
      <c r="AU187" s="175" t="s">
        <v>82</v>
      </c>
      <c r="AY187" s="17" t="s">
        <v>114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7" t="s">
        <v>80</v>
      </c>
      <c r="BK187" s="176">
        <f>ROUND(I187*H187,2)</f>
        <v>0</v>
      </c>
      <c r="BL187" s="17" t="s">
        <v>142</v>
      </c>
      <c r="BM187" s="175" t="s">
        <v>258</v>
      </c>
    </row>
    <row r="188" s="2" customFormat="1" ht="24.15" customHeight="1">
      <c r="A188" s="36"/>
      <c r="B188" s="163"/>
      <c r="C188" s="164" t="s">
        <v>259</v>
      </c>
      <c r="D188" s="164" t="s">
        <v>117</v>
      </c>
      <c r="E188" s="165" t="s">
        <v>260</v>
      </c>
      <c r="F188" s="166" t="s">
        <v>261</v>
      </c>
      <c r="G188" s="167" t="s">
        <v>120</v>
      </c>
      <c r="H188" s="168">
        <v>13.363</v>
      </c>
      <c r="I188" s="169"/>
      <c r="J188" s="170">
        <f>ROUND(I188*H188,2)</f>
        <v>0</v>
      </c>
      <c r="K188" s="166" t="s">
        <v>121</v>
      </c>
      <c r="L188" s="37"/>
      <c r="M188" s="171" t="s">
        <v>1</v>
      </c>
      <c r="N188" s="172" t="s">
        <v>40</v>
      </c>
      <c r="O188" s="75"/>
      <c r="P188" s="173">
        <f>O188*H188</f>
        <v>0</v>
      </c>
      <c r="Q188" s="173">
        <v>6.0000000000000002E-05</v>
      </c>
      <c r="R188" s="173">
        <f>Q188*H188</f>
        <v>0.00080177999999999998</v>
      </c>
      <c r="S188" s="173">
        <v>0</v>
      </c>
      <c r="T188" s="17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5" t="s">
        <v>142</v>
      </c>
      <c r="AT188" s="175" t="s">
        <v>117</v>
      </c>
      <c r="AU188" s="175" t="s">
        <v>82</v>
      </c>
      <c r="AY188" s="17" t="s">
        <v>114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80</v>
      </c>
      <c r="BK188" s="176">
        <f>ROUND(I188*H188,2)</f>
        <v>0</v>
      </c>
      <c r="BL188" s="17" t="s">
        <v>142</v>
      </c>
      <c r="BM188" s="175" t="s">
        <v>262</v>
      </c>
    </row>
    <row r="189" s="13" customFormat="1">
      <c r="A189" s="13"/>
      <c r="B189" s="177"/>
      <c r="C189" s="13"/>
      <c r="D189" s="178" t="s">
        <v>124</v>
      </c>
      <c r="E189" s="179" t="s">
        <v>1</v>
      </c>
      <c r="F189" s="180" t="s">
        <v>263</v>
      </c>
      <c r="G189" s="13"/>
      <c r="H189" s="181">
        <v>2.8500000000000001</v>
      </c>
      <c r="I189" s="182"/>
      <c r="J189" s="13"/>
      <c r="K189" s="13"/>
      <c r="L189" s="177"/>
      <c r="M189" s="183"/>
      <c r="N189" s="184"/>
      <c r="O189" s="184"/>
      <c r="P189" s="184"/>
      <c r="Q189" s="184"/>
      <c r="R189" s="184"/>
      <c r="S189" s="184"/>
      <c r="T189" s="18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79" t="s">
        <v>124</v>
      </c>
      <c r="AU189" s="179" t="s">
        <v>82</v>
      </c>
      <c r="AV189" s="13" t="s">
        <v>82</v>
      </c>
      <c r="AW189" s="13" t="s">
        <v>32</v>
      </c>
      <c r="AX189" s="13" t="s">
        <v>75</v>
      </c>
      <c r="AY189" s="179" t="s">
        <v>114</v>
      </c>
    </row>
    <row r="190" s="13" customFormat="1">
      <c r="A190" s="13"/>
      <c r="B190" s="177"/>
      <c r="C190" s="13"/>
      <c r="D190" s="178" t="s">
        <v>124</v>
      </c>
      <c r="E190" s="179" t="s">
        <v>1</v>
      </c>
      <c r="F190" s="180" t="s">
        <v>264</v>
      </c>
      <c r="G190" s="13"/>
      <c r="H190" s="181">
        <v>9.0999999999999996</v>
      </c>
      <c r="I190" s="182"/>
      <c r="J190" s="13"/>
      <c r="K190" s="13"/>
      <c r="L190" s="177"/>
      <c r="M190" s="183"/>
      <c r="N190" s="184"/>
      <c r="O190" s="184"/>
      <c r="P190" s="184"/>
      <c r="Q190" s="184"/>
      <c r="R190" s="184"/>
      <c r="S190" s="184"/>
      <c r="T190" s="18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79" t="s">
        <v>124</v>
      </c>
      <c r="AU190" s="179" t="s">
        <v>82</v>
      </c>
      <c r="AV190" s="13" t="s">
        <v>82</v>
      </c>
      <c r="AW190" s="13" t="s">
        <v>32</v>
      </c>
      <c r="AX190" s="13" t="s">
        <v>75</v>
      </c>
      <c r="AY190" s="179" t="s">
        <v>114</v>
      </c>
    </row>
    <row r="191" s="13" customFormat="1">
      <c r="A191" s="13"/>
      <c r="B191" s="177"/>
      <c r="C191" s="13"/>
      <c r="D191" s="178" t="s">
        <v>124</v>
      </c>
      <c r="E191" s="179" t="s">
        <v>1</v>
      </c>
      <c r="F191" s="180" t="s">
        <v>265</v>
      </c>
      <c r="G191" s="13"/>
      <c r="H191" s="181">
        <v>1.413</v>
      </c>
      <c r="I191" s="182"/>
      <c r="J191" s="13"/>
      <c r="K191" s="13"/>
      <c r="L191" s="177"/>
      <c r="M191" s="183"/>
      <c r="N191" s="184"/>
      <c r="O191" s="184"/>
      <c r="P191" s="184"/>
      <c r="Q191" s="184"/>
      <c r="R191" s="184"/>
      <c r="S191" s="184"/>
      <c r="T191" s="18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79" t="s">
        <v>124</v>
      </c>
      <c r="AU191" s="179" t="s">
        <v>82</v>
      </c>
      <c r="AV191" s="13" t="s">
        <v>82</v>
      </c>
      <c r="AW191" s="13" t="s">
        <v>32</v>
      </c>
      <c r="AX191" s="13" t="s">
        <v>75</v>
      </c>
      <c r="AY191" s="179" t="s">
        <v>114</v>
      </c>
    </row>
    <row r="192" s="14" customFormat="1">
      <c r="A192" s="14"/>
      <c r="B192" s="186"/>
      <c r="C192" s="14"/>
      <c r="D192" s="178" t="s">
        <v>124</v>
      </c>
      <c r="E192" s="187" t="s">
        <v>1</v>
      </c>
      <c r="F192" s="188" t="s">
        <v>127</v>
      </c>
      <c r="G192" s="14"/>
      <c r="H192" s="189">
        <v>13.363</v>
      </c>
      <c r="I192" s="190"/>
      <c r="J192" s="14"/>
      <c r="K192" s="14"/>
      <c r="L192" s="186"/>
      <c r="M192" s="191"/>
      <c r="N192" s="192"/>
      <c r="O192" s="192"/>
      <c r="P192" s="192"/>
      <c r="Q192" s="192"/>
      <c r="R192" s="192"/>
      <c r="S192" s="192"/>
      <c r="T192" s="19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87" t="s">
        <v>124</v>
      </c>
      <c r="AU192" s="187" t="s">
        <v>82</v>
      </c>
      <c r="AV192" s="14" t="s">
        <v>122</v>
      </c>
      <c r="AW192" s="14" t="s">
        <v>32</v>
      </c>
      <c r="AX192" s="14" t="s">
        <v>80</v>
      </c>
      <c r="AY192" s="187" t="s">
        <v>114</v>
      </c>
    </row>
    <row r="193" s="2" customFormat="1" ht="24.15" customHeight="1">
      <c r="A193" s="36"/>
      <c r="B193" s="163"/>
      <c r="C193" s="164" t="s">
        <v>266</v>
      </c>
      <c r="D193" s="164" t="s">
        <v>117</v>
      </c>
      <c r="E193" s="165" t="s">
        <v>267</v>
      </c>
      <c r="F193" s="166" t="s">
        <v>268</v>
      </c>
      <c r="G193" s="167" t="s">
        <v>120</v>
      </c>
      <c r="H193" s="168">
        <v>13.363</v>
      </c>
      <c r="I193" s="169"/>
      <c r="J193" s="170">
        <f>ROUND(I193*H193,2)</f>
        <v>0</v>
      </c>
      <c r="K193" s="166" t="s">
        <v>121</v>
      </c>
      <c r="L193" s="37"/>
      <c r="M193" s="171" t="s">
        <v>1</v>
      </c>
      <c r="N193" s="172" t="s">
        <v>40</v>
      </c>
      <c r="O193" s="75"/>
      <c r="P193" s="173">
        <f>O193*H193</f>
        <v>0</v>
      </c>
      <c r="Q193" s="173">
        <v>0.00017000000000000001</v>
      </c>
      <c r="R193" s="173">
        <f>Q193*H193</f>
        <v>0.0022717100000000001</v>
      </c>
      <c r="S193" s="173">
        <v>0</v>
      </c>
      <c r="T193" s="17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5" t="s">
        <v>142</v>
      </c>
      <c r="AT193" s="175" t="s">
        <v>117</v>
      </c>
      <c r="AU193" s="175" t="s">
        <v>82</v>
      </c>
      <c r="AY193" s="17" t="s">
        <v>114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80</v>
      </c>
      <c r="BK193" s="176">
        <f>ROUND(I193*H193,2)</f>
        <v>0</v>
      </c>
      <c r="BL193" s="17" t="s">
        <v>142</v>
      </c>
      <c r="BM193" s="175" t="s">
        <v>269</v>
      </c>
    </row>
    <row r="194" s="2" customFormat="1" ht="24.15" customHeight="1">
      <c r="A194" s="36"/>
      <c r="B194" s="163"/>
      <c r="C194" s="164" t="s">
        <v>270</v>
      </c>
      <c r="D194" s="164" t="s">
        <v>117</v>
      </c>
      <c r="E194" s="165" t="s">
        <v>271</v>
      </c>
      <c r="F194" s="166" t="s">
        <v>272</v>
      </c>
      <c r="G194" s="167" t="s">
        <v>120</v>
      </c>
      <c r="H194" s="168">
        <v>13.363</v>
      </c>
      <c r="I194" s="169"/>
      <c r="J194" s="170">
        <f>ROUND(I194*H194,2)</f>
        <v>0</v>
      </c>
      <c r="K194" s="166" t="s">
        <v>121</v>
      </c>
      <c r="L194" s="37"/>
      <c r="M194" s="171" t="s">
        <v>1</v>
      </c>
      <c r="N194" s="172" t="s">
        <v>40</v>
      </c>
      <c r="O194" s="75"/>
      <c r="P194" s="173">
        <f>O194*H194</f>
        <v>0</v>
      </c>
      <c r="Q194" s="173">
        <v>0.00012</v>
      </c>
      <c r="R194" s="173">
        <f>Q194*H194</f>
        <v>0.00160356</v>
      </c>
      <c r="S194" s="173">
        <v>0</v>
      </c>
      <c r="T194" s="17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75" t="s">
        <v>142</v>
      </c>
      <c r="AT194" s="175" t="s">
        <v>117</v>
      </c>
      <c r="AU194" s="175" t="s">
        <v>82</v>
      </c>
      <c r="AY194" s="17" t="s">
        <v>114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80</v>
      </c>
      <c r="BK194" s="176">
        <f>ROUND(I194*H194,2)</f>
        <v>0</v>
      </c>
      <c r="BL194" s="17" t="s">
        <v>142</v>
      </c>
      <c r="BM194" s="175" t="s">
        <v>273</v>
      </c>
    </row>
    <row r="195" s="2" customFormat="1" ht="24.15" customHeight="1">
      <c r="A195" s="36"/>
      <c r="B195" s="163"/>
      <c r="C195" s="164" t="s">
        <v>274</v>
      </c>
      <c r="D195" s="164" t="s">
        <v>117</v>
      </c>
      <c r="E195" s="165" t="s">
        <v>275</v>
      </c>
      <c r="F195" s="166" t="s">
        <v>276</v>
      </c>
      <c r="G195" s="167" t="s">
        <v>120</v>
      </c>
      <c r="H195" s="168">
        <v>13.363</v>
      </c>
      <c r="I195" s="169"/>
      <c r="J195" s="170">
        <f>ROUND(I195*H195,2)</f>
        <v>0</v>
      </c>
      <c r="K195" s="166" t="s">
        <v>121</v>
      </c>
      <c r="L195" s="37"/>
      <c r="M195" s="171" t="s">
        <v>1</v>
      </c>
      <c r="N195" s="172" t="s">
        <v>40</v>
      </c>
      <c r="O195" s="75"/>
      <c r="P195" s="173">
        <f>O195*H195</f>
        <v>0</v>
      </c>
      <c r="Q195" s="173">
        <v>0.00012</v>
      </c>
      <c r="R195" s="173">
        <f>Q195*H195</f>
        <v>0.00160356</v>
      </c>
      <c r="S195" s="173">
        <v>0</v>
      </c>
      <c r="T195" s="17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5" t="s">
        <v>142</v>
      </c>
      <c r="AT195" s="175" t="s">
        <v>117</v>
      </c>
      <c r="AU195" s="175" t="s">
        <v>82</v>
      </c>
      <c r="AY195" s="17" t="s">
        <v>114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7" t="s">
        <v>80</v>
      </c>
      <c r="BK195" s="176">
        <f>ROUND(I195*H195,2)</f>
        <v>0</v>
      </c>
      <c r="BL195" s="17" t="s">
        <v>142</v>
      </c>
      <c r="BM195" s="175" t="s">
        <v>277</v>
      </c>
    </row>
    <row r="196" s="2" customFormat="1" ht="24.15" customHeight="1">
      <c r="A196" s="36"/>
      <c r="B196" s="163"/>
      <c r="C196" s="164" t="s">
        <v>278</v>
      </c>
      <c r="D196" s="164" t="s">
        <v>117</v>
      </c>
      <c r="E196" s="165" t="s">
        <v>279</v>
      </c>
      <c r="F196" s="166" t="s">
        <v>280</v>
      </c>
      <c r="G196" s="167" t="s">
        <v>120</v>
      </c>
      <c r="H196" s="168">
        <v>13.363</v>
      </c>
      <c r="I196" s="169"/>
      <c r="J196" s="170">
        <f>ROUND(I196*H196,2)</f>
        <v>0</v>
      </c>
      <c r="K196" s="166" t="s">
        <v>121</v>
      </c>
      <c r="L196" s="37"/>
      <c r="M196" s="171" t="s">
        <v>1</v>
      </c>
      <c r="N196" s="172" t="s">
        <v>40</v>
      </c>
      <c r="O196" s="75"/>
      <c r="P196" s="173">
        <f>O196*H196</f>
        <v>0</v>
      </c>
      <c r="Q196" s="173">
        <v>3.0000000000000001E-05</v>
      </c>
      <c r="R196" s="173">
        <f>Q196*H196</f>
        <v>0.00040088999999999999</v>
      </c>
      <c r="S196" s="173">
        <v>0</v>
      </c>
      <c r="T196" s="17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75" t="s">
        <v>142</v>
      </c>
      <c r="AT196" s="175" t="s">
        <v>117</v>
      </c>
      <c r="AU196" s="175" t="s">
        <v>82</v>
      </c>
      <c r="AY196" s="17" t="s">
        <v>114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7" t="s">
        <v>80</v>
      </c>
      <c r="BK196" s="176">
        <f>ROUND(I196*H196,2)</f>
        <v>0</v>
      </c>
      <c r="BL196" s="17" t="s">
        <v>142</v>
      </c>
      <c r="BM196" s="175" t="s">
        <v>281</v>
      </c>
    </row>
    <row r="197" s="12" customFormat="1" ht="25.92" customHeight="1">
      <c r="A197" s="12"/>
      <c r="B197" s="150"/>
      <c r="C197" s="12"/>
      <c r="D197" s="151" t="s">
        <v>74</v>
      </c>
      <c r="E197" s="152" t="s">
        <v>282</v>
      </c>
      <c r="F197" s="152" t="s">
        <v>283</v>
      </c>
      <c r="G197" s="12"/>
      <c r="H197" s="12"/>
      <c r="I197" s="153"/>
      <c r="J197" s="154">
        <f>BK197</f>
        <v>0</v>
      </c>
      <c r="K197" s="12"/>
      <c r="L197" s="150"/>
      <c r="M197" s="155"/>
      <c r="N197" s="156"/>
      <c r="O197" s="156"/>
      <c r="P197" s="157">
        <f>P198+P200+P202</f>
        <v>0</v>
      </c>
      <c r="Q197" s="156"/>
      <c r="R197" s="157">
        <f>R198+R200+R202</f>
        <v>0</v>
      </c>
      <c r="S197" s="156"/>
      <c r="T197" s="158">
        <f>T198+T200+T202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1" t="s">
        <v>149</v>
      </c>
      <c r="AT197" s="159" t="s">
        <v>74</v>
      </c>
      <c r="AU197" s="159" t="s">
        <v>75</v>
      </c>
      <c r="AY197" s="151" t="s">
        <v>114</v>
      </c>
      <c r="BK197" s="160">
        <f>BK198+BK200+BK202</f>
        <v>0</v>
      </c>
    </row>
    <row r="198" s="12" customFormat="1" ht="22.8" customHeight="1">
      <c r="A198" s="12"/>
      <c r="B198" s="150"/>
      <c r="C198" s="12"/>
      <c r="D198" s="151" t="s">
        <v>74</v>
      </c>
      <c r="E198" s="161" t="s">
        <v>284</v>
      </c>
      <c r="F198" s="161" t="s">
        <v>285</v>
      </c>
      <c r="G198" s="12"/>
      <c r="H198" s="12"/>
      <c r="I198" s="153"/>
      <c r="J198" s="162">
        <f>BK198</f>
        <v>0</v>
      </c>
      <c r="K198" s="12"/>
      <c r="L198" s="150"/>
      <c r="M198" s="155"/>
      <c r="N198" s="156"/>
      <c r="O198" s="156"/>
      <c r="P198" s="157">
        <f>P199</f>
        <v>0</v>
      </c>
      <c r="Q198" s="156"/>
      <c r="R198" s="157">
        <f>R199</f>
        <v>0</v>
      </c>
      <c r="S198" s="156"/>
      <c r="T198" s="158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1" t="s">
        <v>149</v>
      </c>
      <c r="AT198" s="159" t="s">
        <v>74</v>
      </c>
      <c r="AU198" s="159" t="s">
        <v>80</v>
      </c>
      <c r="AY198" s="151" t="s">
        <v>114</v>
      </c>
      <c r="BK198" s="160">
        <f>BK199</f>
        <v>0</v>
      </c>
    </row>
    <row r="199" s="2" customFormat="1" ht="16.5" customHeight="1">
      <c r="A199" s="36"/>
      <c r="B199" s="163"/>
      <c r="C199" s="164" t="s">
        <v>286</v>
      </c>
      <c r="D199" s="164" t="s">
        <v>117</v>
      </c>
      <c r="E199" s="165" t="s">
        <v>287</v>
      </c>
      <c r="F199" s="166" t="s">
        <v>288</v>
      </c>
      <c r="G199" s="167" t="s">
        <v>289</v>
      </c>
      <c r="H199" s="168">
        <v>1</v>
      </c>
      <c r="I199" s="169"/>
      <c r="J199" s="170">
        <f>ROUND(I199*H199,2)</f>
        <v>0</v>
      </c>
      <c r="K199" s="166" t="s">
        <v>290</v>
      </c>
      <c r="L199" s="37"/>
      <c r="M199" s="171" t="s">
        <v>1</v>
      </c>
      <c r="N199" s="172" t="s">
        <v>40</v>
      </c>
      <c r="O199" s="75"/>
      <c r="P199" s="173">
        <f>O199*H199</f>
        <v>0</v>
      </c>
      <c r="Q199" s="173">
        <v>0</v>
      </c>
      <c r="R199" s="173">
        <f>Q199*H199</f>
        <v>0</v>
      </c>
      <c r="S199" s="173">
        <v>0</v>
      </c>
      <c r="T199" s="17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75" t="s">
        <v>291</v>
      </c>
      <c r="AT199" s="175" t="s">
        <v>117</v>
      </c>
      <c r="AU199" s="175" t="s">
        <v>82</v>
      </c>
      <c r="AY199" s="17" t="s">
        <v>114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7" t="s">
        <v>80</v>
      </c>
      <c r="BK199" s="176">
        <f>ROUND(I199*H199,2)</f>
        <v>0</v>
      </c>
      <c r="BL199" s="17" t="s">
        <v>291</v>
      </c>
      <c r="BM199" s="175" t="s">
        <v>292</v>
      </c>
    </row>
    <row r="200" s="12" customFormat="1" ht="22.8" customHeight="1">
      <c r="A200" s="12"/>
      <c r="B200" s="150"/>
      <c r="C200" s="12"/>
      <c r="D200" s="151" t="s">
        <v>74</v>
      </c>
      <c r="E200" s="161" t="s">
        <v>293</v>
      </c>
      <c r="F200" s="161" t="s">
        <v>294</v>
      </c>
      <c r="G200" s="12"/>
      <c r="H200" s="12"/>
      <c r="I200" s="153"/>
      <c r="J200" s="162">
        <f>BK200</f>
        <v>0</v>
      </c>
      <c r="K200" s="12"/>
      <c r="L200" s="150"/>
      <c r="M200" s="155"/>
      <c r="N200" s="156"/>
      <c r="O200" s="156"/>
      <c r="P200" s="157">
        <f>P201</f>
        <v>0</v>
      </c>
      <c r="Q200" s="156"/>
      <c r="R200" s="157">
        <f>R201</f>
        <v>0</v>
      </c>
      <c r="S200" s="156"/>
      <c r="T200" s="158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1" t="s">
        <v>149</v>
      </c>
      <c r="AT200" s="159" t="s">
        <v>74</v>
      </c>
      <c r="AU200" s="159" t="s">
        <v>80</v>
      </c>
      <c r="AY200" s="151" t="s">
        <v>114</v>
      </c>
      <c r="BK200" s="160">
        <f>BK201</f>
        <v>0</v>
      </c>
    </row>
    <row r="201" s="2" customFormat="1" ht="16.5" customHeight="1">
      <c r="A201" s="36"/>
      <c r="B201" s="163"/>
      <c r="C201" s="164" t="s">
        <v>206</v>
      </c>
      <c r="D201" s="164" t="s">
        <v>117</v>
      </c>
      <c r="E201" s="165" t="s">
        <v>295</v>
      </c>
      <c r="F201" s="166" t="s">
        <v>296</v>
      </c>
      <c r="G201" s="167" t="s">
        <v>289</v>
      </c>
      <c r="H201" s="168">
        <v>1</v>
      </c>
      <c r="I201" s="169"/>
      <c r="J201" s="170">
        <f>ROUND(I201*H201,2)</f>
        <v>0</v>
      </c>
      <c r="K201" s="166" t="s">
        <v>290</v>
      </c>
      <c r="L201" s="37"/>
      <c r="M201" s="171" t="s">
        <v>1</v>
      </c>
      <c r="N201" s="172" t="s">
        <v>40</v>
      </c>
      <c r="O201" s="75"/>
      <c r="P201" s="173">
        <f>O201*H201</f>
        <v>0</v>
      </c>
      <c r="Q201" s="173">
        <v>0</v>
      </c>
      <c r="R201" s="173">
        <f>Q201*H201</f>
        <v>0</v>
      </c>
      <c r="S201" s="173">
        <v>0</v>
      </c>
      <c r="T201" s="17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75" t="s">
        <v>291</v>
      </c>
      <c r="AT201" s="175" t="s">
        <v>117</v>
      </c>
      <c r="AU201" s="175" t="s">
        <v>82</v>
      </c>
      <c r="AY201" s="17" t="s">
        <v>114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7" t="s">
        <v>80</v>
      </c>
      <c r="BK201" s="176">
        <f>ROUND(I201*H201,2)</f>
        <v>0</v>
      </c>
      <c r="BL201" s="17" t="s">
        <v>291</v>
      </c>
      <c r="BM201" s="175" t="s">
        <v>297</v>
      </c>
    </row>
    <row r="202" s="12" customFormat="1" ht="22.8" customHeight="1">
      <c r="A202" s="12"/>
      <c r="B202" s="150"/>
      <c r="C202" s="12"/>
      <c r="D202" s="151" t="s">
        <v>74</v>
      </c>
      <c r="E202" s="161" t="s">
        <v>298</v>
      </c>
      <c r="F202" s="161" t="s">
        <v>299</v>
      </c>
      <c r="G202" s="12"/>
      <c r="H202" s="12"/>
      <c r="I202" s="153"/>
      <c r="J202" s="162">
        <f>BK202</f>
        <v>0</v>
      </c>
      <c r="K202" s="12"/>
      <c r="L202" s="150"/>
      <c r="M202" s="155"/>
      <c r="N202" s="156"/>
      <c r="O202" s="156"/>
      <c r="P202" s="157">
        <f>P203</f>
        <v>0</v>
      </c>
      <c r="Q202" s="156"/>
      <c r="R202" s="157">
        <f>R203</f>
        <v>0</v>
      </c>
      <c r="S202" s="156"/>
      <c r="T202" s="158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1" t="s">
        <v>149</v>
      </c>
      <c r="AT202" s="159" t="s">
        <v>74</v>
      </c>
      <c r="AU202" s="159" t="s">
        <v>80</v>
      </c>
      <c r="AY202" s="151" t="s">
        <v>114</v>
      </c>
      <c r="BK202" s="160">
        <f>BK203</f>
        <v>0</v>
      </c>
    </row>
    <row r="203" s="2" customFormat="1" ht="16.5" customHeight="1">
      <c r="A203" s="36"/>
      <c r="B203" s="163"/>
      <c r="C203" s="164" t="s">
        <v>300</v>
      </c>
      <c r="D203" s="164" t="s">
        <v>117</v>
      </c>
      <c r="E203" s="165" t="s">
        <v>301</v>
      </c>
      <c r="F203" s="166" t="s">
        <v>302</v>
      </c>
      <c r="G203" s="167" t="s">
        <v>289</v>
      </c>
      <c r="H203" s="168">
        <v>1</v>
      </c>
      <c r="I203" s="169"/>
      <c r="J203" s="170">
        <f>ROUND(I203*H203,2)</f>
        <v>0</v>
      </c>
      <c r="K203" s="166" t="s">
        <v>290</v>
      </c>
      <c r="L203" s="37"/>
      <c r="M203" s="205" t="s">
        <v>1</v>
      </c>
      <c r="N203" s="206" t="s">
        <v>40</v>
      </c>
      <c r="O203" s="207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75" t="s">
        <v>291</v>
      </c>
      <c r="AT203" s="175" t="s">
        <v>117</v>
      </c>
      <c r="AU203" s="175" t="s">
        <v>82</v>
      </c>
      <c r="AY203" s="17" t="s">
        <v>114</v>
      </c>
      <c r="BE203" s="176">
        <f>IF(N203="základní",J203,0)</f>
        <v>0</v>
      </c>
      <c r="BF203" s="176">
        <f>IF(N203="snížená",J203,0)</f>
        <v>0</v>
      </c>
      <c r="BG203" s="176">
        <f>IF(N203="zákl. přenesená",J203,0)</f>
        <v>0</v>
      </c>
      <c r="BH203" s="176">
        <f>IF(N203="sníž. přenesená",J203,0)</f>
        <v>0</v>
      </c>
      <c r="BI203" s="176">
        <f>IF(N203="nulová",J203,0)</f>
        <v>0</v>
      </c>
      <c r="BJ203" s="17" t="s">
        <v>80</v>
      </c>
      <c r="BK203" s="176">
        <f>ROUND(I203*H203,2)</f>
        <v>0</v>
      </c>
      <c r="BL203" s="17" t="s">
        <v>291</v>
      </c>
      <c r="BM203" s="175" t="s">
        <v>303</v>
      </c>
    </row>
    <row r="204" s="2" customFormat="1" ht="6.96" customHeight="1">
      <c r="A204" s="36"/>
      <c r="B204" s="58"/>
      <c r="C204" s="59"/>
      <c r="D204" s="59"/>
      <c r="E204" s="59"/>
      <c r="F204" s="59"/>
      <c r="G204" s="59"/>
      <c r="H204" s="59"/>
      <c r="I204" s="59"/>
      <c r="J204" s="59"/>
      <c r="K204" s="59"/>
      <c r="L204" s="37"/>
      <c r="M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</row>
  </sheetData>
  <autoFilter ref="C121:K203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2024-06-01T17:43:24Z</dcterms:created>
  <dcterms:modified xsi:type="dcterms:W3CDTF">2024-06-01T17:43:24Z</dcterms:modified>
</cp:coreProperties>
</file>